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2016\SCORES\"/>
    </mc:Choice>
  </mc:AlternateContent>
  <bookViews>
    <workbookView xWindow="0" yWindow="0" windowWidth="19200" windowHeight="11595" tabRatio="838"/>
  </bookViews>
  <sheets>
    <sheet name="Nationals - Drag Cars" sheetId="261" r:id="rId1"/>
    <sheet name="Nationals - Bikes" sheetId="262" r:id="rId2"/>
    <sheet name="Regionals - Drag Cars" sheetId="265" r:id="rId3"/>
    <sheet name="Regionals - Street Cars-Bikes" sheetId="269" r:id="rId4"/>
    <sheet name="TMSC - Drag Cars" sheetId="272" r:id="rId5"/>
    <sheet name="TMSC - Street Cars" sheetId="273" r:id="rId6"/>
    <sheet name="Points Master" sheetId="274" r:id="rId7"/>
  </sheets>
  <definedNames>
    <definedName name="_xlnm.Print_Area" localSheetId="1">'Nationals - Bikes'!$A$1:$P$60</definedName>
    <definedName name="_xlnm.Print_Area" localSheetId="0">'Nationals - Drag Cars'!$A$1:$P$91</definedName>
    <definedName name="_xlnm.Print_Area" localSheetId="2">'Regionals - Drag Cars'!$A$1:$N$97</definedName>
    <definedName name="_xlnm.Print_Area" localSheetId="3">'Regionals - Street Cars-Bikes'!$A$1:$O$86</definedName>
    <definedName name="_xlnm.Print_Area" localSheetId="4">'TMSC - Drag Cars'!$A$1:$N$81</definedName>
    <definedName name="_xlnm.Print_Area" localSheetId="5">'TMSC - Street Cars'!$A$1:$N$70</definedName>
    <definedName name="_xlnm.Print_Titles" localSheetId="1">'Nationals - Bikes'!$1:$1</definedName>
    <definedName name="_xlnm.Print_Titles" localSheetId="0">'Nationals - Drag Cars'!$1:$1</definedName>
    <definedName name="_xlnm.Print_Titles" localSheetId="2">'Regionals - Drag Cars'!$1:$1</definedName>
    <definedName name="_xlnm.Print_Titles" localSheetId="3">'Regionals - Street Cars-Bikes'!$1:$1</definedName>
    <definedName name="_xlnm.Print_Titles" localSheetId="4">'TMSC - Drag Cars'!$1:$1</definedName>
  </definedNames>
  <calcPr calcId="162913"/>
</workbook>
</file>

<file path=xl/calcChain.xml><?xml version="1.0" encoding="utf-8"?>
<calcChain xmlns="http://schemas.openxmlformats.org/spreadsheetml/2006/main">
  <c r="K19" i="269" l="1"/>
  <c r="K6" i="269"/>
  <c r="K7" i="269"/>
  <c r="K8" i="269"/>
  <c r="K13" i="269"/>
  <c r="K14" i="269"/>
  <c r="K15" i="269"/>
  <c r="K16" i="269"/>
  <c r="K17" i="269"/>
  <c r="K20" i="269"/>
  <c r="K21" i="269"/>
  <c r="K23" i="269"/>
  <c r="K24" i="269"/>
  <c r="K25" i="269"/>
  <c r="K26" i="269"/>
  <c r="K28" i="269"/>
  <c r="G41" i="262"/>
  <c r="F41" i="262"/>
  <c r="E41" i="262"/>
  <c r="D41" i="262"/>
  <c r="D132" i="274"/>
  <c r="L132" i="274" s="1"/>
  <c r="D39" i="262"/>
  <c r="E39" i="262"/>
  <c r="F39" i="262"/>
  <c r="G39" i="262"/>
  <c r="J39" i="262"/>
  <c r="K39" i="262"/>
  <c r="M39" i="262"/>
  <c r="N39" i="262"/>
  <c r="D43" i="262"/>
  <c r="E43" i="262"/>
  <c r="F43" i="262"/>
  <c r="G43" i="262"/>
  <c r="J43" i="262"/>
  <c r="K43" i="262"/>
  <c r="M43" i="262"/>
  <c r="N43" i="262"/>
  <c r="N44" i="262"/>
  <c r="M44" i="262"/>
  <c r="K44" i="262"/>
  <c r="J44" i="262"/>
  <c r="H44" i="262"/>
  <c r="I44" i="262" s="1"/>
  <c r="N42" i="262"/>
  <c r="M42" i="262"/>
  <c r="K42" i="262"/>
  <c r="J42" i="262"/>
  <c r="G42" i="262"/>
  <c r="F42" i="262"/>
  <c r="E42" i="262"/>
  <c r="D42" i="262"/>
  <c r="N35" i="262"/>
  <c r="M35" i="262"/>
  <c r="K35" i="262"/>
  <c r="J35" i="262"/>
  <c r="H35" i="262"/>
  <c r="I35" i="262" s="1"/>
  <c r="N41" i="262"/>
  <c r="M41" i="262"/>
  <c r="K41" i="262"/>
  <c r="J41" i="262"/>
  <c r="N40" i="262"/>
  <c r="M40" i="262"/>
  <c r="K40" i="262"/>
  <c r="J40" i="262"/>
  <c r="G40" i="262"/>
  <c r="F40" i="262"/>
  <c r="E40" i="262"/>
  <c r="D40" i="262"/>
  <c r="D117" i="274"/>
  <c r="L117" i="274" s="1"/>
  <c r="K18" i="262"/>
  <c r="K17" i="262"/>
  <c r="K16" i="262"/>
  <c r="K15" i="262"/>
  <c r="K20" i="262"/>
  <c r="K21" i="262"/>
  <c r="K19" i="262"/>
  <c r="K10" i="262"/>
  <c r="K11" i="262"/>
  <c r="K14" i="262"/>
  <c r="K13" i="262"/>
  <c r="K12" i="262"/>
  <c r="N17" i="262"/>
  <c r="M17" i="262"/>
  <c r="J17" i="262"/>
  <c r="G17" i="262"/>
  <c r="F17" i="262"/>
  <c r="E17" i="262"/>
  <c r="D17" i="262"/>
  <c r="N18" i="262"/>
  <c r="M18" i="262"/>
  <c r="J18" i="262"/>
  <c r="G18" i="262"/>
  <c r="F18" i="262"/>
  <c r="E18" i="262"/>
  <c r="D18" i="262"/>
  <c r="N15" i="262"/>
  <c r="M15" i="262"/>
  <c r="J15" i="262"/>
  <c r="G15" i="262"/>
  <c r="F15" i="262"/>
  <c r="E15" i="262"/>
  <c r="D15" i="262"/>
  <c r="N20" i="262"/>
  <c r="M20" i="262"/>
  <c r="J20" i="262"/>
  <c r="G20" i="262"/>
  <c r="F20" i="262"/>
  <c r="E20" i="262"/>
  <c r="D20" i="262"/>
  <c r="H21" i="262"/>
  <c r="I21" i="262" s="1"/>
  <c r="N19" i="262"/>
  <c r="M19" i="262"/>
  <c r="J19" i="262"/>
  <c r="G19" i="262"/>
  <c r="F19" i="262"/>
  <c r="E19" i="262"/>
  <c r="D19" i="262"/>
  <c r="H10" i="262"/>
  <c r="I10" i="262" s="1"/>
  <c r="H11" i="262"/>
  <c r="I11" i="262" s="1"/>
  <c r="D130" i="274"/>
  <c r="L130" i="274" s="1"/>
  <c r="D131" i="274"/>
  <c r="L131" i="274" s="1"/>
  <c r="D129" i="274"/>
  <c r="L129" i="274" s="1"/>
  <c r="D128" i="274"/>
  <c r="L128" i="274" s="1"/>
  <c r="D115" i="274"/>
  <c r="L115" i="274" s="1"/>
  <c r="D114" i="274"/>
  <c r="L114" i="274" s="1"/>
  <c r="D116" i="274"/>
  <c r="L116" i="274" s="1"/>
  <c r="D112" i="274"/>
  <c r="L112" i="274" s="1"/>
  <c r="D113" i="274"/>
  <c r="L113" i="274" s="1"/>
  <c r="D111" i="274"/>
  <c r="L111" i="274" s="1"/>
  <c r="D109" i="274"/>
  <c r="L109" i="274" s="1"/>
  <c r="H41" i="262" l="1"/>
  <c r="I41" i="262" s="1"/>
  <c r="L41" i="262" s="1"/>
  <c r="O41" i="262" s="1"/>
  <c r="H39" i="262"/>
  <c r="I39" i="262" s="1"/>
  <c r="L39" i="262" s="1"/>
  <c r="O39" i="262" s="1"/>
  <c r="H42" i="262"/>
  <c r="I42" i="262" s="1"/>
  <c r="L42" i="262" s="1"/>
  <c r="O42" i="262" s="1"/>
  <c r="L35" i="262"/>
  <c r="O35" i="262" s="1"/>
  <c r="L44" i="262"/>
  <c r="O44" i="262" s="1"/>
  <c r="H40" i="262"/>
  <c r="I40" i="262" s="1"/>
  <c r="L40" i="262" s="1"/>
  <c r="O40" i="262" s="1"/>
  <c r="H43" i="262"/>
  <c r="I43" i="262" s="1"/>
  <c r="L43" i="262" s="1"/>
  <c r="O43" i="262" s="1"/>
  <c r="H17" i="262"/>
  <c r="I17" i="262" s="1"/>
  <c r="L17" i="262" s="1"/>
  <c r="O17" i="262" s="1"/>
  <c r="L21" i="262"/>
  <c r="O21" i="262" s="1"/>
  <c r="L10" i="262"/>
  <c r="O10" i="262" s="1"/>
  <c r="L11" i="262"/>
  <c r="O11" i="262" s="1"/>
  <c r="H19" i="262"/>
  <c r="I19" i="262" s="1"/>
  <c r="L19" i="262" s="1"/>
  <c r="O19" i="262" s="1"/>
  <c r="H18" i="262"/>
  <c r="I18" i="262" s="1"/>
  <c r="L18" i="262" s="1"/>
  <c r="H15" i="262"/>
  <c r="I15" i="262" s="1"/>
  <c r="L15" i="262" s="1"/>
  <c r="H20" i="262"/>
  <c r="I20" i="262" s="1"/>
  <c r="L20" i="262" s="1"/>
  <c r="H61" i="269"/>
  <c r="I61" i="269" s="1"/>
  <c r="L61" i="269" s="1"/>
  <c r="N61" i="269" s="1"/>
  <c r="H62" i="269"/>
  <c r="I62" i="269" s="1"/>
  <c r="L62" i="269" s="1"/>
  <c r="N62" i="269" s="1"/>
  <c r="H64" i="269"/>
  <c r="I64" i="269" s="1"/>
  <c r="L64" i="269" s="1"/>
  <c r="N64" i="269" s="1"/>
  <c r="K76" i="269"/>
  <c r="K78" i="269"/>
  <c r="K79" i="269"/>
  <c r="M79" i="269"/>
  <c r="K83" i="269"/>
  <c r="M83" i="269"/>
  <c r="K84" i="269"/>
  <c r="M84" i="269"/>
  <c r="K81" i="269"/>
  <c r="M81" i="269"/>
  <c r="J81" i="269"/>
  <c r="H81" i="269"/>
  <c r="I81" i="269" s="1"/>
  <c r="J84" i="269"/>
  <c r="H84" i="269"/>
  <c r="I84" i="269" s="1"/>
  <c r="J83" i="269"/>
  <c r="G83" i="269"/>
  <c r="F83" i="269"/>
  <c r="E83" i="269"/>
  <c r="D83" i="269"/>
  <c r="H79" i="269"/>
  <c r="I79" i="269" s="1"/>
  <c r="H78" i="269"/>
  <c r="I78" i="269" s="1"/>
  <c r="H76" i="269"/>
  <c r="I76" i="269" s="1"/>
  <c r="H27" i="269"/>
  <c r="I27" i="269" s="1"/>
  <c r="L27" i="269" s="1"/>
  <c r="H9" i="269"/>
  <c r="I9" i="269" s="1"/>
  <c r="L9" i="269" s="1"/>
  <c r="H12" i="269"/>
  <c r="I12" i="269" s="1"/>
  <c r="L12" i="269" s="1"/>
  <c r="H29" i="269"/>
  <c r="I29" i="269" s="1"/>
  <c r="L29" i="269" s="1"/>
  <c r="H22" i="269"/>
  <c r="I22" i="269" s="1"/>
  <c r="L22" i="269" s="1"/>
  <c r="H10" i="269"/>
  <c r="I10" i="269" s="1"/>
  <c r="L10" i="269" s="1"/>
  <c r="N10" i="269" s="1"/>
  <c r="H11" i="269"/>
  <c r="I11" i="269" s="1"/>
  <c r="L11" i="269" s="1"/>
  <c r="J22" i="265"/>
  <c r="K22" i="265"/>
  <c r="L22" i="265"/>
  <c r="J19" i="265"/>
  <c r="K19" i="265"/>
  <c r="J24" i="265"/>
  <c r="K24" i="265"/>
  <c r="J31" i="265"/>
  <c r="K31" i="265"/>
  <c r="L31" i="265"/>
  <c r="J33" i="265"/>
  <c r="K33" i="265"/>
  <c r="L33" i="265"/>
  <c r="J20" i="265"/>
  <c r="K20" i="265"/>
  <c r="J29" i="265"/>
  <c r="K29" i="265"/>
  <c r="J32" i="265"/>
  <c r="K32" i="265"/>
  <c r="L32" i="265"/>
  <c r="J26" i="265"/>
  <c r="K26" i="265"/>
  <c r="J34" i="265"/>
  <c r="K34" i="265"/>
  <c r="L34" i="265"/>
  <c r="J35" i="265"/>
  <c r="K35" i="265"/>
  <c r="L35" i="265"/>
  <c r="J30" i="265"/>
  <c r="K30" i="265"/>
  <c r="J28" i="265"/>
  <c r="K28" i="265"/>
  <c r="L28" i="265"/>
  <c r="J27" i="265"/>
  <c r="K27" i="265"/>
  <c r="J36" i="265"/>
  <c r="M36" i="265" s="1"/>
  <c r="K20" i="261"/>
  <c r="L20" i="261" s="1"/>
  <c r="M20" i="261"/>
  <c r="N20" i="261"/>
  <c r="K12" i="261"/>
  <c r="L12" i="261" s="1"/>
  <c r="N12" i="261"/>
  <c r="K10" i="261"/>
  <c r="L10" i="261" s="1"/>
  <c r="N10" i="261"/>
  <c r="K26" i="261"/>
  <c r="L26" i="261" s="1"/>
  <c r="M26" i="261"/>
  <c r="N26" i="261"/>
  <c r="K27" i="261"/>
  <c r="L27" i="261" s="1"/>
  <c r="M27" i="261"/>
  <c r="N27" i="261"/>
  <c r="K9" i="261"/>
  <c r="L9" i="261" s="1"/>
  <c r="N9" i="261"/>
  <c r="K18" i="261"/>
  <c r="L18" i="261" s="1"/>
  <c r="N18" i="261"/>
  <c r="K25" i="261"/>
  <c r="L25" i="261" s="1"/>
  <c r="M25" i="261"/>
  <c r="N25" i="261"/>
  <c r="K14" i="261"/>
  <c r="L14" i="261" s="1"/>
  <c r="N14" i="261"/>
  <c r="K28" i="261"/>
  <c r="L28" i="261" s="1"/>
  <c r="M28" i="261"/>
  <c r="N28" i="261"/>
  <c r="K29" i="261"/>
  <c r="L29" i="261" s="1"/>
  <c r="M29" i="261"/>
  <c r="N29" i="261"/>
  <c r="K22" i="261"/>
  <c r="L22" i="261" s="1"/>
  <c r="N22" i="261"/>
  <c r="K23" i="261"/>
  <c r="L23" i="261" s="1"/>
  <c r="M23" i="261"/>
  <c r="N23" i="261"/>
  <c r="K15" i="261"/>
  <c r="L15" i="261" s="1"/>
  <c r="N15" i="261"/>
  <c r="K24" i="261"/>
  <c r="L24" i="261" s="1"/>
  <c r="M24" i="261"/>
  <c r="N24" i="261"/>
  <c r="H20" i="261"/>
  <c r="I20" i="261" s="1"/>
  <c r="H12" i="261"/>
  <c r="I12" i="261" s="1"/>
  <c r="H10" i="261"/>
  <c r="I10" i="261" s="1"/>
  <c r="H26" i="261"/>
  <c r="I26" i="261" s="1"/>
  <c r="H27" i="261"/>
  <c r="I27" i="261" s="1"/>
  <c r="H9" i="261"/>
  <c r="I9" i="261" s="1"/>
  <c r="H18" i="261"/>
  <c r="I18" i="261" s="1"/>
  <c r="H25" i="261"/>
  <c r="I25" i="261" s="1"/>
  <c r="H14" i="261"/>
  <c r="I14" i="261" s="1"/>
  <c r="H28" i="261"/>
  <c r="I28" i="261" s="1"/>
  <c r="H29" i="261"/>
  <c r="I29" i="261" s="1"/>
  <c r="H22" i="261"/>
  <c r="I22" i="261" s="1"/>
  <c r="H23" i="261"/>
  <c r="I23" i="261" s="1"/>
  <c r="H15" i="261"/>
  <c r="I15" i="261" s="1"/>
  <c r="H24" i="261"/>
  <c r="I24" i="261" s="1"/>
  <c r="L81" i="269" l="1"/>
  <c r="N81" i="269" s="1"/>
  <c r="M31" i="265"/>
  <c r="M22" i="265"/>
  <c r="M35" i="265"/>
  <c r="M32" i="265"/>
  <c r="M28" i="265"/>
  <c r="M34" i="265"/>
  <c r="M33" i="265"/>
  <c r="H83" i="269"/>
  <c r="I83" i="269" s="1"/>
  <c r="L83" i="269" s="1"/>
  <c r="N83" i="269" s="1"/>
  <c r="L79" i="269"/>
  <c r="N79" i="269" s="1"/>
  <c r="L78" i="269"/>
  <c r="L84" i="269"/>
  <c r="N84" i="269" s="1"/>
  <c r="L76" i="269"/>
  <c r="O24" i="261"/>
  <c r="O23" i="261"/>
  <c r="O15" i="262"/>
  <c r="O18" i="262"/>
  <c r="O20" i="262"/>
  <c r="O27" i="261"/>
  <c r="O29" i="261"/>
  <c r="O28" i="261"/>
  <c r="O26" i="261"/>
  <c r="O25" i="261"/>
  <c r="O20" i="261"/>
  <c r="L67" i="273" l="1"/>
  <c r="I67" i="273"/>
  <c r="H67" i="273"/>
  <c r="G67" i="273"/>
  <c r="F67" i="273"/>
  <c r="E67" i="273"/>
  <c r="D67" i="273"/>
  <c r="L22" i="273"/>
  <c r="I22" i="273"/>
  <c r="H22" i="273"/>
  <c r="G22" i="273"/>
  <c r="F22" i="273"/>
  <c r="E22" i="273"/>
  <c r="D22" i="273"/>
  <c r="L21" i="273"/>
  <c r="I21" i="273"/>
  <c r="H21" i="273"/>
  <c r="G21" i="273"/>
  <c r="F21" i="273"/>
  <c r="E21" i="273"/>
  <c r="D21" i="273"/>
  <c r="J21" i="273" l="1"/>
  <c r="J22" i="273"/>
  <c r="J67" i="273"/>
  <c r="L20" i="272"/>
  <c r="I20" i="272"/>
  <c r="H20" i="272"/>
  <c r="G20" i="272"/>
  <c r="F20" i="272"/>
  <c r="E20" i="272"/>
  <c r="D20" i="272"/>
  <c r="L22" i="272"/>
  <c r="I22" i="272"/>
  <c r="H22" i="272"/>
  <c r="G22" i="272"/>
  <c r="F22" i="272"/>
  <c r="E22" i="272"/>
  <c r="D22" i="272"/>
  <c r="K80" i="269"/>
  <c r="J80" i="269"/>
  <c r="G80" i="269"/>
  <c r="F80" i="269"/>
  <c r="E80" i="269"/>
  <c r="D80" i="269"/>
  <c r="J28" i="269"/>
  <c r="G28" i="269"/>
  <c r="F28" i="269"/>
  <c r="E28" i="269"/>
  <c r="D28" i="269"/>
  <c r="J26" i="269"/>
  <c r="G26" i="269"/>
  <c r="F26" i="269"/>
  <c r="E26" i="269"/>
  <c r="D26" i="269"/>
  <c r="K21" i="265"/>
  <c r="I21" i="265"/>
  <c r="H21" i="265"/>
  <c r="G21" i="265"/>
  <c r="F21" i="265"/>
  <c r="E21" i="265"/>
  <c r="D21" i="265"/>
  <c r="K25" i="265"/>
  <c r="I25" i="265"/>
  <c r="H25" i="265"/>
  <c r="G25" i="265"/>
  <c r="F25" i="265"/>
  <c r="E25" i="265"/>
  <c r="D25" i="265"/>
  <c r="K36" i="262"/>
  <c r="K33" i="262"/>
  <c r="K37" i="262"/>
  <c r="J38" i="262"/>
  <c r="J34" i="262"/>
  <c r="J31" i="262"/>
  <c r="J30" i="262"/>
  <c r="J32" i="262"/>
  <c r="J29" i="262"/>
  <c r="J28" i="262"/>
  <c r="J24" i="262" l="1"/>
  <c r="J21" i="265"/>
  <c r="J22" i="272"/>
  <c r="H80" i="269"/>
  <c r="I80" i="269" s="1"/>
  <c r="L80" i="269" s="1"/>
  <c r="J20" i="272"/>
  <c r="H28" i="269"/>
  <c r="I28" i="269" s="1"/>
  <c r="L28" i="269" s="1"/>
  <c r="H26" i="269"/>
  <c r="I26" i="269" s="1"/>
  <c r="L26" i="269" s="1"/>
  <c r="J25" i="265"/>
  <c r="N8" i="261"/>
  <c r="K8" i="261"/>
  <c r="J8" i="261"/>
  <c r="G8" i="261"/>
  <c r="F8" i="261"/>
  <c r="E8" i="261"/>
  <c r="D8" i="261"/>
  <c r="N17" i="261"/>
  <c r="K17" i="261"/>
  <c r="J17" i="261"/>
  <c r="G17" i="261"/>
  <c r="F17" i="261"/>
  <c r="E17" i="261"/>
  <c r="D17" i="261"/>
  <c r="D85" i="274"/>
  <c r="L85" i="274" s="1"/>
  <c r="D15" i="274"/>
  <c r="L15" i="274" s="1"/>
  <c r="L8" i="261" l="1"/>
  <c r="L17" i="261"/>
  <c r="H8" i="261"/>
  <c r="I8" i="261" s="1"/>
  <c r="H17" i="261"/>
  <c r="I17" i="261" s="1"/>
  <c r="N37" i="262"/>
  <c r="H37" i="262"/>
  <c r="I37" i="262" s="1"/>
  <c r="L37" i="262" s="1"/>
  <c r="N38" i="262"/>
  <c r="K38" i="262"/>
  <c r="G38" i="262"/>
  <c r="F38" i="262"/>
  <c r="E38" i="262"/>
  <c r="D38" i="262"/>
  <c r="N34" i="262"/>
  <c r="K34" i="262"/>
  <c r="G34" i="262"/>
  <c r="F34" i="262"/>
  <c r="E34" i="262"/>
  <c r="D34" i="262"/>
  <c r="H34" i="262" l="1"/>
  <c r="I34" i="262" s="1"/>
  <c r="L34" i="262" s="1"/>
  <c r="H38" i="262"/>
  <c r="I38" i="262" s="1"/>
  <c r="L38" i="262" s="1"/>
  <c r="K63" i="269"/>
  <c r="J63" i="269"/>
  <c r="G63" i="269"/>
  <c r="F63" i="269"/>
  <c r="E63" i="269"/>
  <c r="D63" i="269"/>
  <c r="K44" i="269"/>
  <c r="J44" i="269"/>
  <c r="G44" i="269"/>
  <c r="F44" i="269"/>
  <c r="E44" i="269"/>
  <c r="D44" i="269"/>
  <c r="J37" i="269"/>
  <c r="K37" i="269"/>
  <c r="J40" i="269"/>
  <c r="K40" i="269"/>
  <c r="J42" i="269"/>
  <c r="K42" i="269"/>
  <c r="J39" i="269"/>
  <c r="K39" i="269"/>
  <c r="J38" i="269"/>
  <c r="K38" i="269"/>
  <c r="J41" i="269"/>
  <c r="K41" i="269"/>
  <c r="J43" i="269"/>
  <c r="K43" i="269"/>
  <c r="J45" i="269"/>
  <c r="K45" i="269"/>
  <c r="J47" i="269"/>
  <c r="K47" i="269"/>
  <c r="J46" i="269"/>
  <c r="K46" i="269"/>
  <c r="J55" i="269"/>
  <c r="K55" i="269"/>
  <c r="J56" i="269"/>
  <c r="K56" i="269"/>
  <c r="J60" i="269"/>
  <c r="K60" i="269"/>
  <c r="J57" i="269"/>
  <c r="K57" i="269"/>
  <c r="J58" i="269"/>
  <c r="K58" i="269"/>
  <c r="J59" i="269"/>
  <c r="K59" i="269"/>
  <c r="J72" i="269"/>
  <c r="K72" i="269"/>
  <c r="J73" i="269"/>
  <c r="K73" i="269"/>
  <c r="J75" i="269"/>
  <c r="K75" i="269"/>
  <c r="J77" i="269"/>
  <c r="K77" i="269"/>
  <c r="J74" i="269"/>
  <c r="K74" i="269"/>
  <c r="J82" i="269"/>
  <c r="K82" i="269"/>
  <c r="K71" i="269"/>
  <c r="J71" i="269"/>
  <c r="K54" i="269"/>
  <c r="J54" i="269"/>
  <c r="N33" i="262"/>
  <c r="N16" i="262"/>
  <c r="J16" i="262"/>
  <c r="G16" i="262"/>
  <c r="F16" i="262"/>
  <c r="E16" i="262"/>
  <c r="D16" i="262"/>
  <c r="D99" i="274"/>
  <c r="L99" i="274" s="1"/>
  <c r="M44" i="269" s="1"/>
  <c r="D70" i="274"/>
  <c r="J50" i="269" l="1"/>
  <c r="J67" i="269"/>
  <c r="K50" i="269"/>
  <c r="K67" i="269"/>
  <c r="H63" i="269"/>
  <c r="I63" i="269" s="1"/>
  <c r="L63" i="269" s="1"/>
  <c r="H16" i="262"/>
  <c r="I16" i="262" s="1"/>
  <c r="L16" i="262" s="1"/>
  <c r="H44" i="269"/>
  <c r="I44" i="269" s="1"/>
  <c r="L44" i="269" s="1"/>
  <c r="N44" i="269" s="1"/>
  <c r="H33" i="262"/>
  <c r="I33" i="262" s="1"/>
  <c r="L33" i="262" s="1"/>
  <c r="D13" i="274" l="1"/>
  <c r="L13" i="274" s="1"/>
  <c r="D12" i="274"/>
  <c r="L12" i="274" s="1"/>
  <c r="L25" i="265" l="1"/>
  <c r="M25" i="265" s="1"/>
  <c r="K22" i="272"/>
  <c r="M22" i="272" s="1"/>
  <c r="L10" i="273"/>
  <c r="I10" i="273"/>
  <c r="H10" i="273"/>
  <c r="G10" i="273"/>
  <c r="F10" i="273"/>
  <c r="E10" i="273"/>
  <c r="D10" i="273"/>
  <c r="L8" i="273"/>
  <c r="I8" i="273"/>
  <c r="H8" i="273"/>
  <c r="G8" i="273"/>
  <c r="F8" i="273"/>
  <c r="E8" i="273"/>
  <c r="D8" i="273"/>
  <c r="L21" i="272"/>
  <c r="I21" i="272"/>
  <c r="H21" i="272"/>
  <c r="G21" i="272"/>
  <c r="F21" i="272"/>
  <c r="E21" i="272"/>
  <c r="D21" i="272"/>
  <c r="G43" i="269"/>
  <c r="F43" i="269"/>
  <c r="E43" i="269"/>
  <c r="D43" i="269"/>
  <c r="K18" i="269"/>
  <c r="J18" i="269"/>
  <c r="G18" i="269"/>
  <c r="F18" i="269"/>
  <c r="E18" i="269"/>
  <c r="D18" i="269"/>
  <c r="J8" i="269"/>
  <c r="G8" i="269"/>
  <c r="F8" i="269"/>
  <c r="E8" i="269"/>
  <c r="K71" i="265"/>
  <c r="I71" i="265"/>
  <c r="H71" i="265"/>
  <c r="G71" i="265"/>
  <c r="F71" i="265"/>
  <c r="E71" i="265"/>
  <c r="D71" i="265"/>
  <c r="K56" i="265"/>
  <c r="I56" i="265"/>
  <c r="H56" i="265"/>
  <c r="G56" i="265"/>
  <c r="F56" i="265"/>
  <c r="E56" i="265"/>
  <c r="D56" i="265"/>
  <c r="N64" i="261"/>
  <c r="K64" i="261"/>
  <c r="J64" i="261"/>
  <c r="G64" i="261"/>
  <c r="F64" i="261"/>
  <c r="E64" i="261"/>
  <c r="D64" i="261"/>
  <c r="N47" i="261"/>
  <c r="K47" i="261"/>
  <c r="J47" i="261"/>
  <c r="G47" i="261"/>
  <c r="F47" i="261"/>
  <c r="E47" i="261"/>
  <c r="D47" i="261"/>
  <c r="N21" i="261"/>
  <c r="K21" i="261"/>
  <c r="J21" i="261"/>
  <c r="G21" i="261"/>
  <c r="F21" i="261"/>
  <c r="E21" i="261"/>
  <c r="D21" i="261"/>
  <c r="H21" i="261" l="1"/>
  <c r="I21" i="261" s="1"/>
  <c r="H47" i="261"/>
  <c r="I47" i="261" s="1"/>
  <c r="J56" i="265"/>
  <c r="J71" i="265"/>
  <c r="L21" i="261"/>
  <c r="L47" i="261"/>
  <c r="L64" i="261"/>
  <c r="J21" i="272"/>
  <c r="J10" i="273"/>
  <c r="J8" i="273"/>
  <c r="H43" i="269"/>
  <c r="I43" i="269" s="1"/>
  <c r="L43" i="269" s="1"/>
  <c r="H18" i="269"/>
  <c r="I18" i="269" s="1"/>
  <c r="L18" i="269" s="1"/>
  <c r="H8" i="269"/>
  <c r="I8" i="269" s="1"/>
  <c r="L8" i="269" s="1"/>
  <c r="H64" i="261"/>
  <c r="I64" i="261" s="1"/>
  <c r="D80" i="274"/>
  <c r="D75" i="274"/>
  <c r="D31" i="274"/>
  <c r="D25" i="274"/>
  <c r="D14" i="274"/>
  <c r="L14" i="274" s="1"/>
  <c r="K21" i="272" l="1"/>
  <c r="M21" i="272" s="1"/>
  <c r="M21" i="261"/>
  <c r="O21" i="261" s="1"/>
  <c r="L36" i="273"/>
  <c r="I36" i="273"/>
  <c r="H36" i="273"/>
  <c r="G36" i="273"/>
  <c r="F36" i="273"/>
  <c r="E36" i="273"/>
  <c r="D36" i="273"/>
  <c r="L38" i="273"/>
  <c r="I38" i="273"/>
  <c r="H38" i="273"/>
  <c r="G38" i="273"/>
  <c r="F38" i="273"/>
  <c r="E38" i="273"/>
  <c r="D38" i="273"/>
  <c r="L31" i="273"/>
  <c r="I31" i="273"/>
  <c r="H31" i="273"/>
  <c r="G31" i="273"/>
  <c r="F31" i="273"/>
  <c r="E31" i="273"/>
  <c r="D31" i="273"/>
  <c r="L14" i="273"/>
  <c r="I14" i="273"/>
  <c r="H14" i="273"/>
  <c r="G14" i="273"/>
  <c r="F14" i="273"/>
  <c r="E14" i="273"/>
  <c r="D14" i="273"/>
  <c r="L13" i="273"/>
  <c r="I13" i="273"/>
  <c r="H13" i="273"/>
  <c r="G13" i="273"/>
  <c r="F13" i="273"/>
  <c r="E13" i="273"/>
  <c r="D13" i="273"/>
  <c r="L20" i="273"/>
  <c r="I20" i="273"/>
  <c r="H20" i="273"/>
  <c r="G20" i="273"/>
  <c r="F20" i="273"/>
  <c r="E20" i="273"/>
  <c r="D20" i="273"/>
  <c r="L71" i="272"/>
  <c r="I71" i="272"/>
  <c r="H71" i="272"/>
  <c r="G71" i="272"/>
  <c r="F71" i="272"/>
  <c r="E71" i="272"/>
  <c r="D71" i="272"/>
  <c r="L70" i="272"/>
  <c r="I70" i="272"/>
  <c r="H70" i="272"/>
  <c r="G70" i="272"/>
  <c r="F70" i="272"/>
  <c r="E70" i="272"/>
  <c r="D70" i="272"/>
  <c r="L55" i="272"/>
  <c r="I55" i="272"/>
  <c r="H55" i="272"/>
  <c r="G55" i="272"/>
  <c r="F55" i="272"/>
  <c r="E55" i="272"/>
  <c r="D55" i="272"/>
  <c r="L44" i="272"/>
  <c r="I44" i="272"/>
  <c r="H44" i="272"/>
  <c r="G44" i="272"/>
  <c r="F44" i="272"/>
  <c r="E44" i="272"/>
  <c r="D44" i="272"/>
  <c r="L41" i="272"/>
  <c r="I41" i="272"/>
  <c r="H41" i="272"/>
  <c r="G41" i="272"/>
  <c r="F41" i="272"/>
  <c r="E41" i="272"/>
  <c r="D41" i="272"/>
  <c r="L45" i="272"/>
  <c r="I45" i="272"/>
  <c r="H45" i="272"/>
  <c r="G45" i="272"/>
  <c r="F45" i="272"/>
  <c r="E45" i="272"/>
  <c r="D45" i="272"/>
  <c r="L31" i="272"/>
  <c r="I31" i="272"/>
  <c r="H31" i="272"/>
  <c r="G31" i="272"/>
  <c r="F31" i="272"/>
  <c r="E31" i="272"/>
  <c r="D31" i="272"/>
  <c r="L15" i="272"/>
  <c r="I15" i="272"/>
  <c r="H15" i="272"/>
  <c r="G15" i="272"/>
  <c r="F15" i="272"/>
  <c r="E15" i="272"/>
  <c r="D15" i="272"/>
  <c r="L16" i="272"/>
  <c r="I16" i="272"/>
  <c r="H16" i="272"/>
  <c r="G16" i="272"/>
  <c r="F16" i="272"/>
  <c r="E16" i="272"/>
  <c r="D16" i="272"/>
  <c r="L14" i="272"/>
  <c r="I14" i="272"/>
  <c r="H14" i="272"/>
  <c r="G14" i="272"/>
  <c r="F14" i="272"/>
  <c r="E14" i="272"/>
  <c r="D14" i="272"/>
  <c r="G41" i="269"/>
  <c r="F41" i="269"/>
  <c r="E41" i="269"/>
  <c r="D41" i="269"/>
  <c r="G45" i="269"/>
  <c r="F45" i="269"/>
  <c r="E45" i="269"/>
  <c r="D45" i="269"/>
  <c r="G37" i="269"/>
  <c r="F37" i="269"/>
  <c r="E37" i="269"/>
  <c r="D37" i="269"/>
  <c r="J17" i="269"/>
  <c r="G17" i="269"/>
  <c r="F17" i="269"/>
  <c r="E17" i="269"/>
  <c r="D17" i="269"/>
  <c r="J19" i="269"/>
  <c r="G19" i="269"/>
  <c r="F19" i="269"/>
  <c r="E19" i="269"/>
  <c r="D19" i="269"/>
  <c r="J25" i="269"/>
  <c r="G25" i="269"/>
  <c r="F25" i="269"/>
  <c r="E25" i="269"/>
  <c r="D25" i="269"/>
  <c r="K87" i="265"/>
  <c r="I87" i="265"/>
  <c r="H87" i="265"/>
  <c r="G87" i="265"/>
  <c r="F87" i="265"/>
  <c r="E87" i="265"/>
  <c r="D87" i="265"/>
  <c r="K86" i="265"/>
  <c r="I86" i="265"/>
  <c r="H86" i="265"/>
  <c r="G86" i="265"/>
  <c r="F86" i="265"/>
  <c r="E86" i="265"/>
  <c r="D86" i="265"/>
  <c r="K61" i="265"/>
  <c r="I61" i="265"/>
  <c r="H61" i="265"/>
  <c r="G61" i="265"/>
  <c r="F61" i="265"/>
  <c r="E61" i="265"/>
  <c r="D61" i="265"/>
  <c r="K59" i="265"/>
  <c r="I59" i="265"/>
  <c r="H59" i="265"/>
  <c r="G59" i="265"/>
  <c r="F59" i="265"/>
  <c r="E59" i="265"/>
  <c r="D59" i="265"/>
  <c r="K52" i="265"/>
  <c r="I52" i="265"/>
  <c r="H52" i="265"/>
  <c r="G52" i="265"/>
  <c r="F52" i="265"/>
  <c r="E52" i="265"/>
  <c r="D52" i="265"/>
  <c r="K60" i="265"/>
  <c r="I60" i="265"/>
  <c r="H60" i="265"/>
  <c r="G60" i="265"/>
  <c r="F60" i="265"/>
  <c r="E60" i="265"/>
  <c r="D60" i="265"/>
  <c r="K45" i="265"/>
  <c r="I45" i="265"/>
  <c r="H45" i="265"/>
  <c r="G45" i="265"/>
  <c r="F45" i="265"/>
  <c r="E45" i="265"/>
  <c r="D45" i="265"/>
  <c r="K15" i="265"/>
  <c r="I15" i="265"/>
  <c r="H15" i="265"/>
  <c r="G15" i="265"/>
  <c r="F15" i="265"/>
  <c r="E15" i="265"/>
  <c r="D15" i="265"/>
  <c r="K16" i="265"/>
  <c r="I16" i="265"/>
  <c r="H16" i="265"/>
  <c r="G16" i="265"/>
  <c r="F16" i="265"/>
  <c r="E16" i="265"/>
  <c r="D16" i="265"/>
  <c r="K14" i="265"/>
  <c r="I14" i="265"/>
  <c r="H14" i="265"/>
  <c r="G14" i="265"/>
  <c r="F14" i="265"/>
  <c r="E14" i="265"/>
  <c r="D14" i="265"/>
  <c r="N81" i="261"/>
  <c r="K81" i="261"/>
  <c r="J81" i="261"/>
  <c r="G81" i="261"/>
  <c r="F81" i="261"/>
  <c r="E81" i="261"/>
  <c r="D81" i="261"/>
  <c r="N77" i="261"/>
  <c r="K77" i="261"/>
  <c r="J77" i="261"/>
  <c r="G77" i="261"/>
  <c r="F77" i="261"/>
  <c r="E77" i="261"/>
  <c r="D77" i="261"/>
  <c r="N51" i="261"/>
  <c r="K51" i="261"/>
  <c r="J51" i="261"/>
  <c r="G51" i="261"/>
  <c r="F51" i="261"/>
  <c r="E51" i="261"/>
  <c r="D51" i="261"/>
  <c r="N52" i="261"/>
  <c r="K52" i="261"/>
  <c r="J52" i="261"/>
  <c r="G52" i="261"/>
  <c r="F52" i="261"/>
  <c r="E52" i="261"/>
  <c r="D52" i="261"/>
  <c r="N44" i="261"/>
  <c r="K44" i="261"/>
  <c r="J44" i="261"/>
  <c r="G44" i="261"/>
  <c r="F44" i="261"/>
  <c r="E44" i="261"/>
  <c r="D44" i="261"/>
  <c r="N50" i="261"/>
  <c r="K50" i="261"/>
  <c r="J50" i="261"/>
  <c r="G50" i="261"/>
  <c r="F50" i="261"/>
  <c r="E50" i="261"/>
  <c r="D50" i="261"/>
  <c r="N38" i="261"/>
  <c r="K38" i="261"/>
  <c r="J38" i="261"/>
  <c r="G38" i="261"/>
  <c r="F38" i="261"/>
  <c r="E38" i="261"/>
  <c r="D38" i="261"/>
  <c r="N7" i="261"/>
  <c r="K7" i="261"/>
  <c r="J7" i="261"/>
  <c r="G7" i="261"/>
  <c r="F7" i="261"/>
  <c r="E7" i="261"/>
  <c r="D7" i="261"/>
  <c r="N11" i="261"/>
  <c r="K11" i="261"/>
  <c r="J11" i="261"/>
  <c r="G11" i="261"/>
  <c r="F11" i="261"/>
  <c r="E11" i="261"/>
  <c r="D11" i="261"/>
  <c r="N6" i="261"/>
  <c r="K6" i="261"/>
  <c r="J6" i="261"/>
  <c r="G6" i="261"/>
  <c r="F6" i="261"/>
  <c r="E6" i="261"/>
  <c r="D6" i="261"/>
  <c r="D81" i="274"/>
  <c r="L80" i="274" s="1"/>
  <c r="D69" i="274"/>
  <c r="D94" i="274"/>
  <c r="L94" i="274" s="1"/>
  <c r="M41" i="269" s="1"/>
  <c r="D93" i="274"/>
  <c r="L93" i="274" s="1"/>
  <c r="N29" i="269" s="1"/>
  <c r="D92" i="274"/>
  <c r="L92" i="274" s="1"/>
  <c r="D91" i="274"/>
  <c r="L91" i="274" s="1"/>
  <c r="N22" i="269" s="1"/>
  <c r="D50" i="274"/>
  <c r="D67" i="274"/>
  <c r="D66" i="274"/>
  <c r="D65" i="274"/>
  <c r="D64" i="274"/>
  <c r="D63" i="274"/>
  <c r="D36" i="274"/>
  <c r="D41" i="274"/>
  <c r="D47" i="274"/>
  <c r="L47" i="274" s="1"/>
  <c r="D45" i="274"/>
  <c r="D44" i="274"/>
  <c r="D11" i="274"/>
  <c r="L11" i="274" s="1"/>
  <c r="K38" i="273" l="1"/>
  <c r="M45" i="269"/>
  <c r="L21" i="265"/>
  <c r="M21" i="265" s="1"/>
  <c r="K20" i="272"/>
  <c r="M20" i="272" s="1"/>
  <c r="M17" i="261"/>
  <c r="O17" i="261" s="1"/>
  <c r="K31" i="273"/>
  <c r="M37" i="269"/>
  <c r="L65" i="274"/>
  <c r="L64" i="274"/>
  <c r="L63" i="274"/>
  <c r="L66" i="274"/>
  <c r="L41" i="274"/>
  <c r="H77" i="261"/>
  <c r="I77" i="261" s="1"/>
  <c r="H52" i="261"/>
  <c r="I52" i="261" s="1"/>
  <c r="H44" i="261"/>
  <c r="I44" i="261" s="1"/>
  <c r="H50" i="261"/>
  <c r="I50" i="261" s="1"/>
  <c r="J70" i="272"/>
  <c r="J71" i="272"/>
  <c r="J31" i="273"/>
  <c r="J38" i="273"/>
  <c r="J36" i="273"/>
  <c r="H45" i="269"/>
  <c r="I45" i="269" s="1"/>
  <c r="L45" i="269" s="1"/>
  <c r="M38" i="261"/>
  <c r="L45" i="265"/>
  <c r="K36" i="273"/>
  <c r="J20" i="273"/>
  <c r="J13" i="273"/>
  <c r="J14" i="273"/>
  <c r="J31" i="272"/>
  <c r="J45" i="272"/>
  <c r="J44" i="272"/>
  <c r="J55" i="272"/>
  <c r="J41" i="272"/>
  <c r="J14" i="272"/>
  <c r="J16" i="272"/>
  <c r="J15" i="272"/>
  <c r="H41" i="269"/>
  <c r="I41" i="269" s="1"/>
  <c r="L41" i="269" s="1"/>
  <c r="N41" i="269" s="1"/>
  <c r="H37" i="269"/>
  <c r="I37" i="269" s="1"/>
  <c r="L37" i="269" s="1"/>
  <c r="H17" i="269"/>
  <c r="I17" i="269" s="1"/>
  <c r="L17" i="269" s="1"/>
  <c r="H19" i="269"/>
  <c r="I19" i="269" s="1"/>
  <c r="L19" i="269" s="1"/>
  <c r="H81" i="261"/>
  <c r="I81" i="261" s="1"/>
  <c r="J86" i="265"/>
  <c r="J87" i="265"/>
  <c r="H25" i="269"/>
  <c r="I25" i="269" s="1"/>
  <c r="L25" i="269" s="1"/>
  <c r="L51" i="261"/>
  <c r="L81" i="261"/>
  <c r="J52" i="265"/>
  <c r="J59" i="265"/>
  <c r="J61" i="265"/>
  <c r="J45" i="265"/>
  <c r="J60" i="265"/>
  <c r="J16" i="265"/>
  <c r="J15" i="265"/>
  <c r="J14" i="265"/>
  <c r="L77" i="261"/>
  <c r="L7" i="261"/>
  <c r="L44" i="261"/>
  <c r="L52" i="261"/>
  <c r="L38" i="261"/>
  <c r="H51" i="261"/>
  <c r="I51" i="261" s="1"/>
  <c r="L50" i="261"/>
  <c r="H38" i="261"/>
  <c r="I38" i="261" s="1"/>
  <c r="H7" i="261"/>
  <c r="I7" i="261" s="1"/>
  <c r="H6" i="261"/>
  <c r="I6" i="261" s="1"/>
  <c r="H11" i="261"/>
  <c r="I11" i="261" s="1"/>
  <c r="L6" i="261"/>
  <c r="L11" i="261"/>
  <c r="D29" i="262"/>
  <c r="E29" i="262"/>
  <c r="F29" i="262"/>
  <c r="G29" i="262"/>
  <c r="N45" i="269" l="1"/>
  <c r="M38" i="273"/>
  <c r="N37" i="269"/>
  <c r="M31" i="273"/>
  <c r="O38" i="261"/>
  <c r="M45" i="265"/>
  <c r="M36" i="273"/>
  <c r="H29" i="262"/>
  <c r="I29" i="262" s="1"/>
  <c r="D58" i="269"/>
  <c r="E58" i="269"/>
  <c r="F58" i="269"/>
  <c r="G58" i="269"/>
  <c r="D12" i="262"/>
  <c r="F12" i="262"/>
  <c r="J12" i="262"/>
  <c r="N12" i="262"/>
  <c r="K65" i="265"/>
  <c r="I65" i="265"/>
  <c r="H65" i="265"/>
  <c r="G65" i="265"/>
  <c r="F65" i="265"/>
  <c r="E65" i="265"/>
  <c r="D65" i="265"/>
  <c r="K70" i="265"/>
  <c r="I70" i="265"/>
  <c r="H70" i="265"/>
  <c r="G70" i="265"/>
  <c r="F70" i="265"/>
  <c r="E70" i="265"/>
  <c r="D70" i="265"/>
  <c r="K64" i="265"/>
  <c r="I64" i="265"/>
  <c r="H64" i="265"/>
  <c r="G64" i="265"/>
  <c r="F64" i="265"/>
  <c r="E64" i="265"/>
  <c r="D64" i="265"/>
  <c r="K49" i="265"/>
  <c r="I49" i="265"/>
  <c r="H49" i="265"/>
  <c r="G49" i="265"/>
  <c r="F49" i="265"/>
  <c r="E49" i="265"/>
  <c r="D49" i="265"/>
  <c r="K53" i="265"/>
  <c r="I53" i="265"/>
  <c r="H53" i="265"/>
  <c r="G53" i="265"/>
  <c r="F53" i="265"/>
  <c r="E53" i="265"/>
  <c r="D53" i="265"/>
  <c r="K57" i="265"/>
  <c r="I57" i="265"/>
  <c r="H57" i="265"/>
  <c r="G57" i="265"/>
  <c r="F57" i="265"/>
  <c r="E57" i="265"/>
  <c r="D57" i="265"/>
  <c r="K66" i="265"/>
  <c r="I66" i="265"/>
  <c r="H66" i="265"/>
  <c r="G66" i="265"/>
  <c r="F66" i="265"/>
  <c r="E66" i="265"/>
  <c r="D66" i="265"/>
  <c r="K54" i="265"/>
  <c r="I54" i="265"/>
  <c r="H54" i="265"/>
  <c r="G54" i="265"/>
  <c r="F54" i="265"/>
  <c r="E54" i="265"/>
  <c r="D54" i="265"/>
  <c r="K48" i="265"/>
  <c r="I48" i="265"/>
  <c r="H48" i="265"/>
  <c r="G48" i="265"/>
  <c r="F48" i="265"/>
  <c r="E48" i="265"/>
  <c r="D48" i="265"/>
  <c r="K68" i="265"/>
  <c r="I68" i="265"/>
  <c r="H68" i="265"/>
  <c r="G68" i="265"/>
  <c r="F68" i="265"/>
  <c r="E68" i="265"/>
  <c r="D68" i="265"/>
  <c r="K50" i="265"/>
  <c r="I50" i="265"/>
  <c r="H50" i="265"/>
  <c r="G50" i="265"/>
  <c r="F50" i="265"/>
  <c r="E50" i="265"/>
  <c r="D50" i="265"/>
  <c r="K69" i="265"/>
  <c r="I69" i="265"/>
  <c r="H69" i="265"/>
  <c r="G69" i="265"/>
  <c r="F69" i="265"/>
  <c r="E69" i="265"/>
  <c r="D69" i="265"/>
  <c r="K51" i="265"/>
  <c r="I51" i="265"/>
  <c r="H51" i="265"/>
  <c r="G51" i="265"/>
  <c r="F51" i="265"/>
  <c r="E51" i="265"/>
  <c r="D51" i="265"/>
  <c r="K63" i="265"/>
  <c r="I63" i="265"/>
  <c r="H63" i="265"/>
  <c r="G63" i="265"/>
  <c r="F63" i="265"/>
  <c r="E63" i="265"/>
  <c r="D63" i="265"/>
  <c r="K92" i="265"/>
  <c r="I92" i="265"/>
  <c r="H92" i="265"/>
  <c r="G92" i="265"/>
  <c r="F92" i="265"/>
  <c r="E92" i="265"/>
  <c r="D92" i="265"/>
  <c r="K89" i="265"/>
  <c r="I89" i="265"/>
  <c r="H89" i="265"/>
  <c r="G89" i="265"/>
  <c r="F89" i="265"/>
  <c r="E89" i="265"/>
  <c r="D89" i="265"/>
  <c r="K79" i="265"/>
  <c r="I79" i="265"/>
  <c r="H79" i="265"/>
  <c r="G79" i="265"/>
  <c r="F79" i="265"/>
  <c r="E79" i="265"/>
  <c r="D79" i="265"/>
  <c r="K82" i="265"/>
  <c r="I82" i="265"/>
  <c r="H82" i="265"/>
  <c r="G82" i="265"/>
  <c r="F82" i="265"/>
  <c r="E82" i="265"/>
  <c r="D82" i="265"/>
  <c r="K91" i="265"/>
  <c r="I91" i="265"/>
  <c r="H91" i="265"/>
  <c r="G91" i="265"/>
  <c r="F91" i="265"/>
  <c r="E91" i="265"/>
  <c r="D91" i="265"/>
  <c r="K88" i="265"/>
  <c r="I88" i="265"/>
  <c r="H88" i="265"/>
  <c r="G88" i="265"/>
  <c r="F88" i="265"/>
  <c r="E88" i="265"/>
  <c r="D88" i="265"/>
  <c r="K81" i="265"/>
  <c r="I81" i="265"/>
  <c r="H81" i="265"/>
  <c r="G81" i="265"/>
  <c r="F81" i="265"/>
  <c r="E81" i="265"/>
  <c r="D81" i="265"/>
  <c r="K94" i="265"/>
  <c r="I94" i="265"/>
  <c r="H94" i="265"/>
  <c r="G94" i="265"/>
  <c r="F94" i="265"/>
  <c r="E94" i="265"/>
  <c r="D94" i="265"/>
  <c r="K93" i="265"/>
  <c r="I93" i="265"/>
  <c r="H93" i="265"/>
  <c r="G93" i="265"/>
  <c r="F93" i="265"/>
  <c r="E93" i="265"/>
  <c r="D93" i="265"/>
  <c r="L65" i="273"/>
  <c r="I65" i="273"/>
  <c r="H65" i="273"/>
  <c r="G65" i="273"/>
  <c r="F65" i="273"/>
  <c r="E65" i="273"/>
  <c r="D65" i="273"/>
  <c r="L63" i="273"/>
  <c r="I63" i="273"/>
  <c r="H63" i="273"/>
  <c r="G63" i="273"/>
  <c r="F63" i="273"/>
  <c r="E63" i="273"/>
  <c r="D63" i="273"/>
  <c r="L61" i="273"/>
  <c r="I61" i="273"/>
  <c r="H61" i="273"/>
  <c r="G61" i="273"/>
  <c r="F61" i="273"/>
  <c r="E61" i="273"/>
  <c r="D61" i="273"/>
  <c r="L51" i="273"/>
  <c r="I51" i="273"/>
  <c r="H51" i="273"/>
  <c r="G51" i="273"/>
  <c r="F51" i="273"/>
  <c r="E51" i="273"/>
  <c r="D51" i="273"/>
  <c r="L50" i="273"/>
  <c r="I50" i="273"/>
  <c r="H50" i="273"/>
  <c r="G50" i="273"/>
  <c r="F50" i="273"/>
  <c r="E50" i="273"/>
  <c r="D50" i="273"/>
  <c r="L48" i="273"/>
  <c r="I48" i="273"/>
  <c r="H48" i="273"/>
  <c r="G48" i="273"/>
  <c r="F48" i="273"/>
  <c r="E48" i="273"/>
  <c r="D48" i="273"/>
  <c r="L49" i="273"/>
  <c r="I49" i="273"/>
  <c r="H49" i="273"/>
  <c r="G49" i="273"/>
  <c r="F49" i="273"/>
  <c r="E49" i="273"/>
  <c r="D49" i="273"/>
  <c r="L53" i="273"/>
  <c r="I53" i="273"/>
  <c r="H53" i="273"/>
  <c r="G53" i="273"/>
  <c r="F53" i="273"/>
  <c r="E53" i="273"/>
  <c r="D53" i="273"/>
  <c r="L47" i="273"/>
  <c r="I47" i="273"/>
  <c r="H47" i="273"/>
  <c r="G47" i="273"/>
  <c r="F47" i="273"/>
  <c r="E47" i="273"/>
  <c r="D47" i="273"/>
  <c r="L34" i="273"/>
  <c r="I34" i="273"/>
  <c r="H34" i="273"/>
  <c r="G34" i="273"/>
  <c r="F34" i="273"/>
  <c r="E34" i="273"/>
  <c r="D34" i="273"/>
  <c r="L32" i="273"/>
  <c r="I32" i="273"/>
  <c r="H32" i="273"/>
  <c r="G32" i="273"/>
  <c r="F32" i="273"/>
  <c r="E32" i="273"/>
  <c r="D32" i="273"/>
  <c r="L12" i="273"/>
  <c r="I12" i="273"/>
  <c r="H12" i="273"/>
  <c r="G12" i="273"/>
  <c r="F12" i="273"/>
  <c r="E12" i="273"/>
  <c r="D12" i="273"/>
  <c r="I66" i="273"/>
  <c r="I68" i="273"/>
  <c r="I62" i="273"/>
  <c r="I30" i="273"/>
  <c r="I39" i="273"/>
  <c r="I35" i="273"/>
  <c r="I37" i="273"/>
  <c r="I9" i="273"/>
  <c r="I15" i="273"/>
  <c r="I16" i="273"/>
  <c r="I18" i="273"/>
  <c r="I7" i="273"/>
  <c r="I19" i="273"/>
  <c r="I6" i="273"/>
  <c r="I17" i="273"/>
  <c r="I64" i="273"/>
  <c r="I52" i="273"/>
  <c r="I33" i="273"/>
  <c r="I11" i="273"/>
  <c r="L79" i="272"/>
  <c r="I79" i="272"/>
  <c r="H79" i="272"/>
  <c r="G79" i="272"/>
  <c r="F79" i="272"/>
  <c r="E79" i="272"/>
  <c r="D79" i="272"/>
  <c r="L75" i="272"/>
  <c r="I75" i="272"/>
  <c r="H75" i="272"/>
  <c r="G75" i="272"/>
  <c r="F75" i="272"/>
  <c r="E75" i="272"/>
  <c r="D75" i="272"/>
  <c r="L72" i="272"/>
  <c r="I72" i="272"/>
  <c r="H72" i="272"/>
  <c r="G72" i="272"/>
  <c r="F72" i="272"/>
  <c r="E72" i="272"/>
  <c r="D72" i="272"/>
  <c r="L62" i="272"/>
  <c r="I62" i="272"/>
  <c r="H62" i="272"/>
  <c r="G62" i="272"/>
  <c r="F62" i="272"/>
  <c r="E62" i="272"/>
  <c r="D62" i="272"/>
  <c r="L68" i="272"/>
  <c r="I68" i="272"/>
  <c r="H68" i="272"/>
  <c r="G68" i="272"/>
  <c r="F68" i="272"/>
  <c r="E68" i="272"/>
  <c r="D68" i="272"/>
  <c r="L74" i="272"/>
  <c r="I74" i="272"/>
  <c r="H74" i="272"/>
  <c r="G74" i="272"/>
  <c r="F74" i="272"/>
  <c r="E74" i="272"/>
  <c r="D74" i="272"/>
  <c r="L77" i="272"/>
  <c r="I77" i="272"/>
  <c r="H77" i="272"/>
  <c r="G77" i="272"/>
  <c r="F77" i="272"/>
  <c r="E77" i="272"/>
  <c r="D77" i="272"/>
  <c r="L49" i="272"/>
  <c r="I49" i="272"/>
  <c r="H49" i="272"/>
  <c r="G49" i="272"/>
  <c r="F49" i="272"/>
  <c r="E49" i="272"/>
  <c r="D49" i="272"/>
  <c r="L54" i="272"/>
  <c r="I54" i="272"/>
  <c r="H54" i="272"/>
  <c r="G54" i="272"/>
  <c r="F54" i="272"/>
  <c r="E54" i="272"/>
  <c r="D54" i="272"/>
  <c r="L48" i="272"/>
  <c r="I48" i="272"/>
  <c r="H48" i="272"/>
  <c r="G48" i="272"/>
  <c r="F48" i="272"/>
  <c r="E48" i="272"/>
  <c r="D48" i="272"/>
  <c r="L35" i="272"/>
  <c r="I35" i="272"/>
  <c r="H35" i="272"/>
  <c r="G35" i="272"/>
  <c r="F35" i="272"/>
  <c r="E35" i="272"/>
  <c r="D35" i="272"/>
  <c r="L38" i="272"/>
  <c r="I38" i="272"/>
  <c r="H38" i="272"/>
  <c r="G38" i="272"/>
  <c r="F38" i="272"/>
  <c r="E38" i="272"/>
  <c r="D38" i="272"/>
  <c r="L42" i="272"/>
  <c r="I42" i="272"/>
  <c r="H42" i="272"/>
  <c r="G42" i="272"/>
  <c r="F42" i="272"/>
  <c r="E42" i="272"/>
  <c r="D42" i="272"/>
  <c r="L50" i="272"/>
  <c r="I50" i="272"/>
  <c r="H50" i="272"/>
  <c r="G50" i="272"/>
  <c r="F50" i="272"/>
  <c r="E50" i="272"/>
  <c r="D50" i="272"/>
  <c r="L39" i="272"/>
  <c r="I39" i="272"/>
  <c r="H39" i="272"/>
  <c r="G39" i="272"/>
  <c r="F39" i="272"/>
  <c r="E39" i="272"/>
  <c r="D39" i="272"/>
  <c r="L34" i="272"/>
  <c r="I34" i="272"/>
  <c r="H34" i="272"/>
  <c r="G34" i="272"/>
  <c r="F34" i="272"/>
  <c r="E34" i="272"/>
  <c r="D34" i="272"/>
  <c r="L52" i="272"/>
  <c r="I52" i="272"/>
  <c r="H52" i="272"/>
  <c r="G52" i="272"/>
  <c r="F52" i="272"/>
  <c r="E52" i="272"/>
  <c r="D52" i="272"/>
  <c r="L36" i="272"/>
  <c r="I36" i="272"/>
  <c r="H36" i="272"/>
  <c r="G36" i="272"/>
  <c r="F36" i="272"/>
  <c r="E36" i="272"/>
  <c r="D36" i="272"/>
  <c r="L53" i="272"/>
  <c r="I53" i="272"/>
  <c r="H53" i="272"/>
  <c r="G53" i="272"/>
  <c r="F53" i="272"/>
  <c r="E53" i="272"/>
  <c r="D53" i="272"/>
  <c r="I64" i="272"/>
  <c r="I66" i="272"/>
  <c r="I65" i="272"/>
  <c r="I63" i="272"/>
  <c r="I69" i="272"/>
  <c r="I76" i="272"/>
  <c r="I78" i="272"/>
  <c r="I67" i="272"/>
  <c r="I33" i="272"/>
  <c r="I30" i="272"/>
  <c r="I32" i="272"/>
  <c r="I40" i="272"/>
  <c r="I51" i="272"/>
  <c r="I43" i="272"/>
  <c r="I46" i="272"/>
  <c r="I47" i="272"/>
  <c r="I37" i="272"/>
  <c r="I18" i="272"/>
  <c r="I19" i="272"/>
  <c r="I6" i="272"/>
  <c r="I73" i="272"/>
  <c r="I29" i="272"/>
  <c r="I17" i="272"/>
  <c r="I7" i="272"/>
  <c r="G74" i="269"/>
  <c r="F74" i="269"/>
  <c r="E74" i="269"/>
  <c r="D74" i="269"/>
  <c r="G77" i="269"/>
  <c r="F77" i="269"/>
  <c r="E77" i="269"/>
  <c r="D77" i="269"/>
  <c r="G75" i="269"/>
  <c r="F75" i="269"/>
  <c r="E75" i="269"/>
  <c r="D75" i="269"/>
  <c r="G60" i="269"/>
  <c r="F60" i="269"/>
  <c r="E60" i="269"/>
  <c r="D60" i="269"/>
  <c r="G57" i="269"/>
  <c r="F57" i="269"/>
  <c r="E57" i="269"/>
  <c r="D57" i="269"/>
  <c r="G55" i="269"/>
  <c r="F55" i="269"/>
  <c r="E55" i="269"/>
  <c r="D55" i="269"/>
  <c r="G56" i="269"/>
  <c r="F56" i="269"/>
  <c r="E56" i="269"/>
  <c r="D56" i="269"/>
  <c r="G59" i="269"/>
  <c r="F59" i="269"/>
  <c r="E59" i="269"/>
  <c r="D59" i="269"/>
  <c r="G54" i="269"/>
  <c r="F54" i="269"/>
  <c r="E54" i="269"/>
  <c r="D54" i="269"/>
  <c r="K6" i="265"/>
  <c r="I6" i="265"/>
  <c r="H6" i="265"/>
  <c r="G6" i="265"/>
  <c r="F6" i="265"/>
  <c r="E6" i="265"/>
  <c r="D6" i="265"/>
  <c r="K7" i="265"/>
  <c r="I7" i="265"/>
  <c r="H7" i="265"/>
  <c r="G7" i="265"/>
  <c r="F7" i="265"/>
  <c r="E7" i="265"/>
  <c r="D7" i="265"/>
  <c r="D126" i="274"/>
  <c r="L126" i="274" s="1"/>
  <c r="N7" i="262"/>
  <c r="K7" i="262"/>
  <c r="J7" i="262"/>
  <c r="G7" i="262"/>
  <c r="F7" i="262"/>
  <c r="E7" i="262"/>
  <c r="D7" i="262"/>
  <c r="N63" i="261"/>
  <c r="K63" i="261"/>
  <c r="J63" i="261"/>
  <c r="G63" i="261"/>
  <c r="F63" i="261"/>
  <c r="E63" i="261"/>
  <c r="D63" i="261"/>
  <c r="N46" i="261"/>
  <c r="K46" i="261"/>
  <c r="J46" i="261"/>
  <c r="G46" i="261"/>
  <c r="F46" i="261"/>
  <c r="E46" i="261"/>
  <c r="D46" i="261"/>
  <c r="N74" i="261"/>
  <c r="K74" i="261"/>
  <c r="J74" i="261"/>
  <c r="G74" i="261"/>
  <c r="F74" i="261"/>
  <c r="E74" i="261"/>
  <c r="D74" i="261"/>
  <c r="N80" i="261"/>
  <c r="K80" i="261"/>
  <c r="J80" i="261"/>
  <c r="G80" i="261"/>
  <c r="F80" i="261"/>
  <c r="E80" i="261"/>
  <c r="D80" i="261"/>
  <c r="N83" i="261"/>
  <c r="K83" i="261"/>
  <c r="J83" i="261"/>
  <c r="G83" i="261"/>
  <c r="F83" i="261"/>
  <c r="E83" i="261"/>
  <c r="D83" i="261"/>
  <c r="N71" i="261"/>
  <c r="K71" i="261"/>
  <c r="J71" i="261"/>
  <c r="G71" i="261"/>
  <c r="F71" i="261"/>
  <c r="E71" i="261"/>
  <c r="D71" i="261"/>
  <c r="N87" i="261"/>
  <c r="K87" i="261"/>
  <c r="J87" i="261"/>
  <c r="G87" i="261"/>
  <c r="F87" i="261"/>
  <c r="E87" i="261"/>
  <c r="D87" i="261"/>
  <c r="N37" i="261"/>
  <c r="K37" i="261"/>
  <c r="J37" i="261"/>
  <c r="G37" i="261"/>
  <c r="F37" i="261"/>
  <c r="E37" i="261"/>
  <c r="D37" i="261"/>
  <c r="N54" i="261"/>
  <c r="K54" i="261"/>
  <c r="J54" i="261"/>
  <c r="G54" i="261"/>
  <c r="F54" i="261"/>
  <c r="E54" i="261"/>
  <c r="D54" i="261"/>
  <c r="N39" i="261"/>
  <c r="K39" i="261"/>
  <c r="J39" i="261"/>
  <c r="G39" i="261"/>
  <c r="F39" i="261"/>
  <c r="E39" i="261"/>
  <c r="D39" i="261"/>
  <c r="N58" i="261"/>
  <c r="K58" i="261"/>
  <c r="J58" i="261"/>
  <c r="G58" i="261"/>
  <c r="F58" i="261"/>
  <c r="E58" i="261"/>
  <c r="D58" i="261"/>
  <c r="N56" i="261"/>
  <c r="K56" i="261"/>
  <c r="J56" i="261"/>
  <c r="G56" i="261"/>
  <c r="F56" i="261"/>
  <c r="E56" i="261"/>
  <c r="D56" i="261"/>
  <c r="N36" i="261"/>
  <c r="K36" i="261"/>
  <c r="J36" i="261"/>
  <c r="G36" i="261"/>
  <c r="F36" i="261"/>
  <c r="E36" i="261"/>
  <c r="D36" i="261"/>
  <c r="N45" i="261"/>
  <c r="K45" i="261"/>
  <c r="J45" i="261"/>
  <c r="G45" i="261"/>
  <c r="F45" i="261"/>
  <c r="E45" i="261"/>
  <c r="D45" i="261"/>
  <c r="D54" i="274"/>
  <c r="D60" i="274"/>
  <c r="D104" i="274"/>
  <c r="L104" i="274" s="1"/>
  <c r="M55" i="269" s="1"/>
  <c r="D106" i="274"/>
  <c r="L106" i="274" s="1"/>
  <c r="D110" i="274"/>
  <c r="L110" i="274" s="1"/>
  <c r="M59" i="269" s="1"/>
  <c r="D97" i="274"/>
  <c r="L97" i="274" s="1"/>
  <c r="M38" i="269" s="1"/>
  <c r="D96" i="274"/>
  <c r="D100" i="274"/>
  <c r="L100" i="274" s="1"/>
  <c r="M46" i="269" s="1"/>
  <c r="D32" i="274"/>
  <c r="D38" i="274"/>
  <c r="D43" i="274"/>
  <c r="L36" i="274" s="1"/>
  <c r="M57" i="261" s="1"/>
  <c r="K19" i="261"/>
  <c r="K16" i="261"/>
  <c r="H66" i="273"/>
  <c r="H68" i="273"/>
  <c r="H62" i="273"/>
  <c r="H30" i="273"/>
  <c r="H39" i="273"/>
  <c r="H35" i="273"/>
  <c r="H37" i="273"/>
  <c r="H9" i="273"/>
  <c r="H16" i="273"/>
  <c r="H15" i="273"/>
  <c r="H18" i="273"/>
  <c r="H7" i="273"/>
  <c r="H19" i="273"/>
  <c r="H6" i="273"/>
  <c r="H17" i="273"/>
  <c r="H64" i="273"/>
  <c r="H52" i="273"/>
  <c r="H33" i="273"/>
  <c r="H11" i="273"/>
  <c r="H64" i="272"/>
  <c r="H66" i="272"/>
  <c r="H63" i="272"/>
  <c r="H76" i="272"/>
  <c r="H65" i="272"/>
  <c r="H67" i="272"/>
  <c r="H69" i="272"/>
  <c r="H78" i="272"/>
  <c r="H30" i="272"/>
  <c r="H32" i="272"/>
  <c r="H33" i="272"/>
  <c r="H51" i="272"/>
  <c r="H40" i="272"/>
  <c r="H43" i="272"/>
  <c r="H46" i="272"/>
  <c r="H37" i="272"/>
  <c r="H47" i="272"/>
  <c r="H18" i="272"/>
  <c r="H19" i="272"/>
  <c r="H6" i="272"/>
  <c r="H73" i="272"/>
  <c r="H29" i="272"/>
  <c r="H17" i="272"/>
  <c r="H7" i="272"/>
  <c r="J36" i="269"/>
  <c r="J32" i="269" s="1"/>
  <c r="J15" i="269"/>
  <c r="J13" i="269"/>
  <c r="J7" i="269"/>
  <c r="J20" i="269"/>
  <c r="J24" i="269"/>
  <c r="J16" i="269"/>
  <c r="J6" i="269"/>
  <c r="J14" i="269"/>
  <c r="J23" i="269"/>
  <c r="J21" i="269"/>
  <c r="K28" i="262"/>
  <c r="N28" i="262"/>
  <c r="K29" i="262"/>
  <c r="N29" i="262"/>
  <c r="K31" i="262"/>
  <c r="N31" i="262"/>
  <c r="K30" i="262"/>
  <c r="N30" i="262"/>
  <c r="K32" i="262"/>
  <c r="N32" i="262"/>
  <c r="N36" i="262"/>
  <c r="J13" i="262"/>
  <c r="N13" i="262"/>
  <c r="J14" i="262"/>
  <c r="N14" i="262"/>
  <c r="J8" i="262"/>
  <c r="K8" i="262"/>
  <c r="N8" i="262"/>
  <c r="J9" i="262"/>
  <c r="K9" i="262"/>
  <c r="N9" i="262"/>
  <c r="G66" i="273"/>
  <c r="G62" i="273"/>
  <c r="G68" i="273"/>
  <c r="G33" i="273"/>
  <c r="G35" i="273"/>
  <c r="G37" i="273"/>
  <c r="G39" i="273"/>
  <c r="G9" i="273"/>
  <c r="G16" i="273"/>
  <c r="G15" i="273"/>
  <c r="G18" i="273"/>
  <c r="G7" i="273"/>
  <c r="G19" i="273"/>
  <c r="G6" i="273"/>
  <c r="G17" i="273"/>
  <c r="G64" i="273"/>
  <c r="G52" i="273"/>
  <c r="G30" i="273"/>
  <c r="G11" i="273"/>
  <c r="G63" i="272"/>
  <c r="G64" i="272"/>
  <c r="G76" i="272"/>
  <c r="G66" i="272"/>
  <c r="G67" i="272"/>
  <c r="G69" i="272"/>
  <c r="G65" i="272"/>
  <c r="G78" i="272"/>
  <c r="G32" i="272"/>
  <c r="G33" i="272"/>
  <c r="G30" i="272"/>
  <c r="G40" i="272"/>
  <c r="G43" i="272"/>
  <c r="G51" i="272"/>
  <c r="G46" i="272"/>
  <c r="G47" i="272"/>
  <c r="G37" i="272"/>
  <c r="G18" i="272"/>
  <c r="G19" i="272"/>
  <c r="G73" i="272"/>
  <c r="G29" i="272"/>
  <c r="G17" i="272"/>
  <c r="G6" i="272"/>
  <c r="G7" i="272"/>
  <c r="G23" i="269"/>
  <c r="F23" i="269"/>
  <c r="E23" i="269"/>
  <c r="D23" i="269"/>
  <c r="D105" i="274"/>
  <c r="L105" i="274" s="1"/>
  <c r="D90" i="274"/>
  <c r="L90" i="274" s="1"/>
  <c r="F64" i="273"/>
  <c r="F62" i="273"/>
  <c r="F68" i="273"/>
  <c r="F30" i="273"/>
  <c r="F39" i="273"/>
  <c r="F35" i="273"/>
  <c r="F37" i="273"/>
  <c r="F9" i="273"/>
  <c r="F16" i="273"/>
  <c r="F7" i="273"/>
  <c r="F19" i="273"/>
  <c r="F17" i="273"/>
  <c r="F18" i="273"/>
  <c r="F6" i="273"/>
  <c r="F15" i="273"/>
  <c r="F66" i="273"/>
  <c r="F52" i="273"/>
  <c r="F33" i="273"/>
  <c r="F11" i="273"/>
  <c r="F64" i="272"/>
  <c r="F76" i="272"/>
  <c r="F63" i="272"/>
  <c r="F66" i="272"/>
  <c r="F67" i="272"/>
  <c r="F78" i="272"/>
  <c r="F65" i="272"/>
  <c r="F69" i="272"/>
  <c r="F29" i="272"/>
  <c r="F30" i="272"/>
  <c r="F33" i="272"/>
  <c r="F43" i="272"/>
  <c r="F46" i="272"/>
  <c r="F40" i="272"/>
  <c r="F47" i="272"/>
  <c r="F51" i="272"/>
  <c r="F37" i="272"/>
  <c r="F18" i="272"/>
  <c r="F19" i="272"/>
  <c r="F6" i="272"/>
  <c r="F73" i="272"/>
  <c r="F32" i="272"/>
  <c r="F17" i="272"/>
  <c r="F7" i="272"/>
  <c r="G8" i="262"/>
  <c r="F8" i="262"/>
  <c r="E8" i="262"/>
  <c r="D8" i="262"/>
  <c r="N79" i="261"/>
  <c r="K79" i="261"/>
  <c r="J79" i="261"/>
  <c r="G79" i="261"/>
  <c r="F79" i="261"/>
  <c r="E79" i="261"/>
  <c r="D79" i="261"/>
  <c r="N57" i="261"/>
  <c r="K57" i="261"/>
  <c r="J57" i="261"/>
  <c r="G57" i="261"/>
  <c r="F57" i="261"/>
  <c r="E57" i="261"/>
  <c r="D57" i="261"/>
  <c r="N62" i="261"/>
  <c r="K62" i="261"/>
  <c r="J62" i="261"/>
  <c r="G62" i="261"/>
  <c r="F62" i="261"/>
  <c r="E62" i="261"/>
  <c r="D62" i="261"/>
  <c r="D73" i="274"/>
  <c r="D58" i="274"/>
  <c r="D52" i="274"/>
  <c r="M79" i="261"/>
  <c r="D33" i="274"/>
  <c r="D18" i="274"/>
  <c r="D23" i="274"/>
  <c r="L64" i="273"/>
  <c r="L62" i="273"/>
  <c r="L68" i="273"/>
  <c r="L52" i="273"/>
  <c r="L66" i="273"/>
  <c r="E68" i="273"/>
  <c r="D68" i="273"/>
  <c r="E62" i="273"/>
  <c r="D62" i="273"/>
  <c r="E64" i="273"/>
  <c r="D64" i="273"/>
  <c r="E66" i="273"/>
  <c r="D66" i="273"/>
  <c r="E52" i="273"/>
  <c r="D52" i="273"/>
  <c r="L30" i="273"/>
  <c r="L39" i="273"/>
  <c r="L35" i="273"/>
  <c r="L37" i="273"/>
  <c r="L33" i="273"/>
  <c r="L9" i="273"/>
  <c r="L16" i="273"/>
  <c r="L7" i="273"/>
  <c r="L19" i="273"/>
  <c r="L17" i="273"/>
  <c r="L18" i="273"/>
  <c r="L6" i="273"/>
  <c r="L15" i="273"/>
  <c r="L11" i="273"/>
  <c r="E37" i="273"/>
  <c r="D37" i="273"/>
  <c r="E35" i="273"/>
  <c r="D35" i="273"/>
  <c r="E39" i="273"/>
  <c r="D39" i="273"/>
  <c r="E30" i="273"/>
  <c r="D30" i="273"/>
  <c r="E33" i="273"/>
  <c r="D33" i="273"/>
  <c r="E15" i="273"/>
  <c r="D15" i="273"/>
  <c r="E6" i="273"/>
  <c r="D6" i="273"/>
  <c r="E18" i="273"/>
  <c r="D18" i="273"/>
  <c r="E17" i="273"/>
  <c r="D17" i="273"/>
  <c r="E19" i="273"/>
  <c r="D19" i="273"/>
  <c r="E7" i="273"/>
  <c r="D7" i="273"/>
  <c r="E16" i="273"/>
  <c r="D16" i="273"/>
  <c r="E9" i="273"/>
  <c r="D9" i="273"/>
  <c r="E11" i="273"/>
  <c r="D11" i="273"/>
  <c r="L64" i="272"/>
  <c r="L76" i="272"/>
  <c r="L63" i="272"/>
  <c r="L66" i="272"/>
  <c r="L67" i="272"/>
  <c r="L78" i="272"/>
  <c r="L65" i="272"/>
  <c r="L69" i="272"/>
  <c r="E69" i="272"/>
  <c r="D69" i="272"/>
  <c r="E65" i="272"/>
  <c r="D65" i="272"/>
  <c r="E78" i="272"/>
  <c r="D78" i="272"/>
  <c r="E67" i="272"/>
  <c r="D67" i="272"/>
  <c r="E66" i="272"/>
  <c r="D66" i="272"/>
  <c r="E63" i="272"/>
  <c r="D63" i="272"/>
  <c r="E76" i="272"/>
  <c r="D76" i="272"/>
  <c r="E64" i="272"/>
  <c r="D64" i="272"/>
  <c r="E73" i="272"/>
  <c r="D73" i="272"/>
  <c r="E37" i="272"/>
  <c r="D37" i="272"/>
  <c r="E51" i="272"/>
  <c r="D51" i="272"/>
  <c r="E47" i="272"/>
  <c r="D47" i="272"/>
  <c r="E40" i="272"/>
  <c r="D40" i="272"/>
  <c r="E46" i="272"/>
  <c r="D46" i="272"/>
  <c r="E43" i="272"/>
  <c r="D43" i="272"/>
  <c r="E33" i="272"/>
  <c r="D33" i="272"/>
  <c r="E30" i="272"/>
  <c r="D30" i="272"/>
  <c r="E29" i="272"/>
  <c r="D29" i="272"/>
  <c r="E32" i="272"/>
  <c r="D32" i="272"/>
  <c r="L29" i="272"/>
  <c r="L30" i="272"/>
  <c r="L33" i="272"/>
  <c r="L43" i="272"/>
  <c r="L46" i="272"/>
  <c r="L40" i="272"/>
  <c r="L47" i="272"/>
  <c r="L51" i="272"/>
  <c r="L37" i="272"/>
  <c r="L18" i="272"/>
  <c r="L19" i="272"/>
  <c r="L73" i="272"/>
  <c r="L32" i="272"/>
  <c r="L17" i="272"/>
  <c r="E19" i="272"/>
  <c r="D19" i="272"/>
  <c r="E18" i="272"/>
  <c r="D18" i="272"/>
  <c r="E17" i="272"/>
  <c r="D17" i="272"/>
  <c r="L6" i="272"/>
  <c r="L7" i="272"/>
  <c r="E6" i="272"/>
  <c r="D6" i="272"/>
  <c r="E7" i="272"/>
  <c r="D7" i="272"/>
  <c r="E71" i="269"/>
  <c r="F71" i="269"/>
  <c r="E82" i="269"/>
  <c r="F82" i="269"/>
  <c r="E72" i="269"/>
  <c r="F72" i="269"/>
  <c r="E73" i="269"/>
  <c r="F73" i="269"/>
  <c r="E47" i="269"/>
  <c r="F47" i="269"/>
  <c r="E42" i="269"/>
  <c r="F42" i="269"/>
  <c r="E39" i="269"/>
  <c r="F39" i="269"/>
  <c r="E46" i="269"/>
  <c r="F46" i="269"/>
  <c r="E36" i="269"/>
  <c r="F36" i="269"/>
  <c r="E38" i="269"/>
  <c r="F38" i="269"/>
  <c r="F40" i="269"/>
  <c r="E40" i="269"/>
  <c r="E21" i="269"/>
  <c r="F21" i="269"/>
  <c r="E13" i="269"/>
  <c r="F13" i="269"/>
  <c r="E16" i="269"/>
  <c r="F16" i="269"/>
  <c r="E6" i="269"/>
  <c r="F6" i="269"/>
  <c r="E7" i="269"/>
  <c r="F7" i="269"/>
  <c r="E24" i="269"/>
  <c r="F24" i="269"/>
  <c r="E14" i="269"/>
  <c r="F14" i="269"/>
  <c r="E20" i="269"/>
  <c r="F20" i="269"/>
  <c r="F15" i="269"/>
  <c r="E15" i="269"/>
  <c r="G38" i="269"/>
  <c r="D38" i="269"/>
  <c r="K36" i="269"/>
  <c r="K32" i="269" s="1"/>
  <c r="G36" i="269"/>
  <c r="D36" i="269"/>
  <c r="G32" i="262"/>
  <c r="F32" i="262"/>
  <c r="E32" i="262"/>
  <c r="D32" i="262"/>
  <c r="N84" i="261"/>
  <c r="K84" i="261"/>
  <c r="J84" i="261"/>
  <c r="G84" i="261"/>
  <c r="F84" i="261"/>
  <c r="E84" i="261"/>
  <c r="D84" i="261"/>
  <c r="N55" i="261"/>
  <c r="K55" i="261"/>
  <c r="J55" i="261"/>
  <c r="G55" i="261"/>
  <c r="F55" i="261"/>
  <c r="E55" i="261"/>
  <c r="D55" i="261"/>
  <c r="D79" i="274"/>
  <c r="D59" i="274"/>
  <c r="D57" i="274"/>
  <c r="D56" i="274"/>
  <c r="D31" i="262"/>
  <c r="E31" i="262"/>
  <c r="F31" i="262"/>
  <c r="G31" i="262"/>
  <c r="D28" i="262"/>
  <c r="E28" i="262"/>
  <c r="F28" i="262"/>
  <c r="G28" i="262"/>
  <c r="D30" i="262"/>
  <c r="E30" i="262"/>
  <c r="F30" i="262"/>
  <c r="G30" i="262"/>
  <c r="D6" i="262"/>
  <c r="E6" i="262"/>
  <c r="F6" i="262"/>
  <c r="G6" i="262"/>
  <c r="J6" i="262"/>
  <c r="K6" i="262"/>
  <c r="N6" i="262"/>
  <c r="D13" i="262"/>
  <c r="E13" i="262"/>
  <c r="F13" i="262"/>
  <c r="G13" i="262"/>
  <c r="D9" i="262"/>
  <c r="E9" i="262"/>
  <c r="F9" i="262"/>
  <c r="G9" i="262"/>
  <c r="D14" i="262"/>
  <c r="E14" i="262"/>
  <c r="F14" i="262"/>
  <c r="G14" i="262"/>
  <c r="D122" i="274"/>
  <c r="L122" i="274" s="1"/>
  <c r="D103" i="274"/>
  <c r="L103" i="274" s="1"/>
  <c r="M76" i="269" s="1"/>
  <c r="N76" i="269" s="1"/>
  <c r="D76" i="274"/>
  <c r="D77" i="274"/>
  <c r="D78" i="274"/>
  <c r="L70" i="274" s="1"/>
  <c r="D62" i="274"/>
  <c r="D61" i="274"/>
  <c r="D19" i="274"/>
  <c r="D48" i="274"/>
  <c r="L48" i="274" s="1"/>
  <c r="D29" i="274"/>
  <c r="L25" i="274" s="1"/>
  <c r="D24" i="274"/>
  <c r="D46" i="274"/>
  <c r="D40" i="274"/>
  <c r="D120" i="274"/>
  <c r="L120" i="274" s="1"/>
  <c r="M73" i="269" s="1"/>
  <c r="D121" i="274"/>
  <c r="L121" i="274" s="1"/>
  <c r="D123" i="274"/>
  <c r="L123" i="274" s="1"/>
  <c r="D124" i="274"/>
  <c r="L124" i="274" s="1"/>
  <c r="D125" i="274"/>
  <c r="L125" i="274" s="1"/>
  <c r="D127" i="274"/>
  <c r="D102" i="274"/>
  <c r="L102" i="274" s="1"/>
  <c r="M78" i="269" s="1"/>
  <c r="N78" i="269" s="1"/>
  <c r="D107" i="274"/>
  <c r="L107" i="274" s="1"/>
  <c r="M60" i="269" s="1"/>
  <c r="D108" i="274"/>
  <c r="L108" i="274" s="1"/>
  <c r="M58" i="269" s="1"/>
  <c r="D88" i="274"/>
  <c r="L88" i="274" s="1"/>
  <c r="D89" i="274"/>
  <c r="L89" i="274" s="1"/>
  <c r="D98" i="274"/>
  <c r="L98" i="274" s="1"/>
  <c r="M43" i="269" s="1"/>
  <c r="N43" i="269" s="1"/>
  <c r="D95" i="274"/>
  <c r="L95" i="274" s="1"/>
  <c r="D84" i="274"/>
  <c r="D72" i="274"/>
  <c r="D74" i="274"/>
  <c r="D71" i="274"/>
  <c r="L73" i="274" s="1"/>
  <c r="D83" i="274"/>
  <c r="D82" i="274"/>
  <c r="D86" i="274"/>
  <c r="L86" i="274" s="1"/>
  <c r="D119" i="274"/>
  <c r="L119" i="274" s="1"/>
  <c r="K78" i="265"/>
  <c r="K83" i="265"/>
  <c r="K90" i="265"/>
  <c r="K95" i="265"/>
  <c r="K84" i="265"/>
  <c r="K80" i="265"/>
  <c r="K85" i="265"/>
  <c r="K47" i="265"/>
  <c r="K62" i="265"/>
  <c r="K44" i="265"/>
  <c r="K43" i="265"/>
  <c r="K55" i="265"/>
  <c r="K67" i="265"/>
  <c r="K58" i="265"/>
  <c r="K17" i="265"/>
  <c r="K23" i="265"/>
  <c r="K46" i="265"/>
  <c r="K18" i="265"/>
  <c r="I78" i="265"/>
  <c r="I83" i="265"/>
  <c r="I90" i="265"/>
  <c r="I95" i="265"/>
  <c r="I84" i="265"/>
  <c r="I80" i="265"/>
  <c r="I85" i="265"/>
  <c r="I47" i="265"/>
  <c r="I62" i="265"/>
  <c r="I44" i="265"/>
  <c r="I43" i="265"/>
  <c r="I55" i="265"/>
  <c r="I67" i="265"/>
  <c r="I58" i="265"/>
  <c r="I17" i="265"/>
  <c r="I23" i="265"/>
  <c r="I46" i="265"/>
  <c r="I18" i="265"/>
  <c r="K88" i="261"/>
  <c r="K85" i="261"/>
  <c r="K86" i="261"/>
  <c r="K73" i="261"/>
  <c r="K76" i="261"/>
  <c r="K78" i="261"/>
  <c r="K75" i="261"/>
  <c r="K82" i="261"/>
  <c r="K60" i="261"/>
  <c r="K40" i="261"/>
  <c r="K43" i="261"/>
  <c r="K48" i="261"/>
  <c r="K42" i="261"/>
  <c r="K53" i="261"/>
  <c r="K59" i="261"/>
  <c r="K41" i="261"/>
  <c r="K61" i="261"/>
  <c r="K49" i="261"/>
  <c r="K13" i="261"/>
  <c r="K72" i="261"/>
  <c r="H83" i="265"/>
  <c r="H90" i="265"/>
  <c r="H78" i="265"/>
  <c r="H80" i="265"/>
  <c r="H84" i="265"/>
  <c r="H95" i="265"/>
  <c r="H85" i="265"/>
  <c r="H47" i="265"/>
  <c r="H62" i="265"/>
  <c r="H44" i="265"/>
  <c r="H55" i="265"/>
  <c r="H58" i="265"/>
  <c r="H67" i="265"/>
  <c r="H43" i="265"/>
  <c r="H17" i="265"/>
  <c r="H23" i="265"/>
  <c r="H46" i="265"/>
  <c r="H18" i="265"/>
  <c r="J88" i="261"/>
  <c r="J76" i="261"/>
  <c r="J86" i="261"/>
  <c r="J75" i="261"/>
  <c r="J85" i="261"/>
  <c r="J73" i="261"/>
  <c r="J78" i="261"/>
  <c r="J82" i="261"/>
  <c r="J60" i="261"/>
  <c r="J48" i="261"/>
  <c r="J59" i="261"/>
  <c r="J53" i="261"/>
  <c r="J41" i="261"/>
  <c r="J40" i="261"/>
  <c r="J43" i="261"/>
  <c r="J61" i="261"/>
  <c r="J49" i="261"/>
  <c r="J42" i="261"/>
  <c r="J16" i="261"/>
  <c r="J13" i="261"/>
  <c r="J72" i="261"/>
  <c r="J19" i="261"/>
  <c r="G42" i="269"/>
  <c r="G40" i="269"/>
  <c r="G46" i="269"/>
  <c r="G39" i="269"/>
  <c r="G71" i="269"/>
  <c r="G72" i="269"/>
  <c r="G73" i="269"/>
  <c r="G82" i="269"/>
  <c r="G47" i="269"/>
  <c r="G7" i="269"/>
  <c r="G15" i="269"/>
  <c r="G20" i="269"/>
  <c r="G24" i="269"/>
  <c r="G13" i="269"/>
  <c r="G6" i="269"/>
  <c r="G16" i="269"/>
  <c r="G14" i="269"/>
  <c r="G21" i="269"/>
  <c r="G90" i="265"/>
  <c r="G78" i="265"/>
  <c r="G80" i="265"/>
  <c r="G83" i="265"/>
  <c r="G84" i="265"/>
  <c r="G95" i="265"/>
  <c r="G85" i="265"/>
  <c r="G58" i="265"/>
  <c r="G62" i="265"/>
  <c r="G44" i="265"/>
  <c r="G67" i="265"/>
  <c r="G47" i="265"/>
  <c r="G55" i="265"/>
  <c r="G43" i="265"/>
  <c r="G17" i="265"/>
  <c r="G23" i="265"/>
  <c r="G46" i="265"/>
  <c r="G18" i="265"/>
  <c r="G72" i="261"/>
  <c r="G85" i="261"/>
  <c r="G76" i="261"/>
  <c r="G75" i="261"/>
  <c r="G86" i="261"/>
  <c r="G78" i="261"/>
  <c r="G73" i="261"/>
  <c r="G82" i="261"/>
  <c r="G59" i="261"/>
  <c r="G60" i="261"/>
  <c r="G48" i="261"/>
  <c r="G41" i="261"/>
  <c r="G43" i="261"/>
  <c r="G61" i="261"/>
  <c r="G53" i="261"/>
  <c r="G42" i="261"/>
  <c r="G40" i="261"/>
  <c r="G49" i="261"/>
  <c r="G16" i="261"/>
  <c r="G13" i="261"/>
  <c r="G88" i="261"/>
  <c r="G19" i="261"/>
  <c r="D35" i="274"/>
  <c r="D42" i="274"/>
  <c r="D26" i="274"/>
  <c r="D20" i="274"/>
  <c r="D37" i="274"/>
  <c r="D28" i="274"/>
  <c r="L44" i="274" s="1"/>
  <c r="D30" i="274"/>
  <c r="D21" i="274"/>
  <c r="D22" i="274"/>
  <c r="D39" i="274"/>
  <c r="D27" i="274"/>
  <c r="L24" i="274" s="1"/>
  <c r="K69" i="272"/>
  <c r="M82" i="261"/>
  <c r="D51" i="274"/>
  <c r="L50" i="274" s="1"/>
  <c r="M84" i="261"/>
  <c r="D55" i="274"/>
  <c r="D53" i="274"/>
  <c r="D34" i="274"/>
  <c r="D10" i="274"/>
  <c r="L10" i="274" s="1"/>
  <c r="D16" i="274"/>
  <c r="L16" i="274" s="1"/>
  <c r="M8" i="261" s="1"/>
  <c r="O8" i="261" s="1"/>
  <c r="D8" i="274"/>
  <c r="L8" i="274" s="1"/>
  <c r="L18" i="265" s="1"/>
  <c r="D7" i="274"/>
  <c r="L7" i="274" s="1"/>
  <c r="D9" i="274"/>
  <c r="L9" i="274" s="1"/>
  <c r="D5" i="274"/>
  <c r="L5" i="274" s="1"/>
  <c r="L6" i="265" s="1"/>
  <c r="D4" i="274"/>
  <c r="L4" i="274" s="1"/>
  <c r="D71" i="269"/>
  <c r="D82" i="269"/>
  <c r="D72" i="269"/>
  <c r="D73" i="269"/>
  <c r="D40" i="269"/>
  <c r="D47" i="269"/>
  <c r="D46" i="269"/>
  <c r="D39" i="269"/>
  <c r="D42" i="269"/>
  <c r="D21" i="269"/>
  <c r="D6" i="269"/>
  <c r="D24" i="269"/>
  <c r="D15" i="269"/>
  <c r="D13" i="269"/>
  <c r="D14" i="269"/>
  <c r="D7" i="269"/>
  <c r="D16" i="269"/>
  <c r="D20" i="269"/>
  <c r="F46" i="265"/>
  <c r="E46" i="265"/>
  <c r="D46" i="265"/>
  <c r="F18" i="265"/>
  <c r="E18" i="265"/>
  <c r="D18" i="265"/>
  <c r="D90" i="265"/>
  <c r="E90" i="265"/>
  <c r="F90" i="265"/>
  <c r="D78" i="265"/>
  <c r="E78" i="265"/>
  <c r="F78" i="265"/>
  <c r="D80" i="265"/>
  <c r="E80" i="265"/>
  <c r="F80" i="265"/>
  <c r="D83" i="265"/>
  <c r="E83" i="265"/>
  <c r="F83" i="265"/>
  <c r="D84" i="265"/>
  <c r="E84" i="265"/>
  <c r="F84" i="265"/>
  <c r="D95" i="265"/>
  <c r="E95" i="265"/>
  <c r="F95" i="265"/>
  <c r="D85" i="265"/>
  <c r="E85" i="265"/>
  <c r="F85" i="265"/>
  <c r="D58" i="265"/>
  <c r="E58" i="265"/>
  <c r="F58" i="265"/>
  <c r="D62" i="265"/>
  <c r="E62" i="265"/>
  <c r="F62" i="265"/>
  <c r="D44" i="265"/>
  <c r="E44" i="265"/>
  <c r="F44" i="265"/>
  <c r="D67" i="265"/>
  <c r="E67" i="265"/>
  <c r="F67" i="265"/>
  <c r="D47" i="265"/>
  <c r="E47" i="265"/>
  <c r="F47" i="265"/>
  <c r="D55" i="265"/>
  <c r="E55" i="265"/>
  <c r="F55" i="265"/>
  <c r="D43" i="265"/>
  <c r="E43" i="265"/>
  <c r="F43" i="265"/>
  <c r="D23" i="265"/>
  <c r="E23" i="265"/>
  <c r="F23" i="265"/>
  <c r="D17" i="265"/>
  <c r="E17" i="265"/>
  <c r="F17" i="265"/>
  <c r="F82" i="261"/>
  <c r="F72" i="261"/>
  <c r="F73" i="261"/>
  <c r="F86" i="261"/>
  <c r="F75" i="261"/>
  <c r="F88" i="261"/>
  <c r="F76" i="261"/>
  <c r="F85" i="261"/>
  <c r="F78" i="261"/>
  <c r="N75" i="261"/>
  <c r="E75" i="261"/>
  <c r="D75" i="261"/>
  <c r="N61" i="261"/>
  <c r="F61" i="261"/>
  <c r="E61" i="261"/>
  <c r="D61" i="261"/>
  <c r="N48" i="261"/>
  <c r="F48" i="261"/>
  <c r="E48" i="261"/>
  <c r="D48" i="261"/>
  <c r="N59" i="261"/>
  <c r="F59" i="261"/>
  <c r="E59" i="261"/>
  <c r="D59" i="261"/>
  <c r="F43" i="261"/>
  <c r="F42" i="261"/>
  <c r="F49" i="261"/>
  <c r="F60" i="261"/>
  <c r="F53" i="261"/>
  <c r="F40" i="261"/>
  <c r="F41" i="261"/>
  <c r="F16" i="261"/>
  <c r="F13" i="261"/>
  <c r="F19" i="261"/>
  <c r="D88" i="261"/>
  <c r="E88" i="261"/>
  <c r="N88" i="261"/>
  <c r="D76" i="261"/>
  <c r="E76" i="261"/>
  <c r="N76" i="261"/>
  <c r="D82" i="261"/>
  <c r="E82" i="261"/>
  <c r="N82" i="261"/>
  <c r="D73" i="261"/>
  <c r="E73" i="261"/>
  <c r="N73" i="261"/>
  <c r="D78" i="261"/>
  <c r="E78" i="261"/>
  <c r="N78" i="261"/>
  <c r="D72" i="261"/>
  <c r="E72" i="261"/>
  <c r="N72" i="261"/>
  <c r="D85" i="261"/>
  <c r="E85" i="261"/>
  <c r="N85" i="261"/>
  <c r="N86" i="261"/>
  <c r="E86" i="261"/>
  <c r="D86" i="261"/>
  <c r="D40" i="261"/>
  <c r="E40" i="261"/>
  <c r="N40" i="261"/>
  <c r="D60" i="261"/>
  <c r="E60" i="261"/>
  <c r="N60" i="261"/>
  <c r="D41" i="261"/>
  <c r="E41" i="261"/>
  <c r="N41" i="261"/>
  <c r="D49" i="261"/>
  <c r="E49" i="261"/>
  <c r="N49" i="261"/>
  <c r="D43" i="261"/>
  <c r="E43" i="261"/>
  <c r="N43" i="261"/>
  <c r="D53" i="261"/>
  <c r="E53" i="261"/>
  <c r="N53" i="261"/>
  <c r="D42" i="261"/>
  <c r="E42" i="261"/>
  <c r="N42" i="261"/>
  <c r="D13" i="261"/>
  <c r="E13" i="261"/>
  <c r="N13" i="261"/>
  <c r="D16" i="261"/>
  <c r="E16" i="261"/>
  <c r="N16" i="261"/>
  <c r="N19" i="261"/>
  <c r="E19" i="261"/>
  <c r="D19" i="261"/>
  <c r="K30" i="273"/>
  <c r="L80" i="265"/>
  <c r="K65" i="272"/>
  <c r="L96" i="274"/>
  <c r="L85" i="265"/>
  <c r="K73" i="272"/>
  <c r="L90" i="265"/>
  <c r="K32" i="272"/>
  <c r="M13" i="261"/>
  <c r="K18" i="272"/>
  <c r="K2" i="262" l="1"/>
  <c r="K2" i="261"/>
  <c r="M42" i="269"/>
  <c r="N27" i="269"/>
  <c r="M39" i="269"/>
  <c r="N12" i="269"/>
  <c r="M40" i="269"/>
  <c r="N9" i="269"/>
  <c r="M15" i="261"/>
  <c r="O15" i="261" s="1"/>
  <c r="L27" i="265"/>
  <c r="M27" i="265" s="1"/>
  <c r="M59" i="261"/>
  <c r="L19" i="265"/>
  <c r="M19" i="265" s="1"/>
  <c r="M12" i="261"/>
  <c r="O12" i="261" s="1"/>
  <c r="G50" i="269"/>
  <c r="G32" i="269" s="1"/>
  <c r="E50" i="269"/>
  <c r="E32" i="269" s="1"/>
  <c r="D50" i="269"/>
  <c r="D32" i="269" s="1"/>
  <c r="F50" i="269"/>
  <c r="F32" i="269" s="1"/>
  <c r="G10" i="265"/>
  <c r="I10" i="265"/>
  <c r="G2" i="261"/>
  <c r="J2" i="262"/>
  <c r="F2" i="261"/>
  <c r="G2" i="262"/>
  <c r="G24" i="262"/>
  <c r="F2" i="262"/>
  <c r="F24" i="262"/>
  <c r="K24" i="262"/>
  <c r="G67" i="269"/>
  <c r="E2" i="262"/>
  <c r="E24" i="262"/>
  <c r="F67" i="269"/>
  <c r="D67" i="269"/>
  <c r="D2" i="262"/>
  <c r="D24" i="262"/>
  <c r="E67" i="269"/>
  <c r="D10" i="265"/>
  <c r="E10" i="265"/>
  <c r="H10" i="265"/>
  <c r="F10" i="265"/>
  <c r="E2" i="269"/>
  <c r="D2" i="269"/>
  <c r="J2" i="269"/>
  <c r="F2" i="269"/>
  <c r="G2" i="269"/>
  <c r="K2" i="269"/>
  <c r="E2" i="261"/>
  <c r="D2" i="261"/>
  <c r="J2" i="261"/>
  <c r="G39" i="265"/>
  <c r="D74" i="265"/>
  <c r="H39" i="265"/>
  <c r="F74" i="265"/>
  <c r="F39" i="265"/>
  <c r="I39" i="265"/>
  <c r="G74" i="265"/>
  <c r="E39" i="265"/>
  <c r="H74" i="265"/>
  <c r="D39" i="265"/>
  <c r="I74" i="265"/>
  <c r="E74" i="265"/>
  <c r="D67" i="261"/>
  <c r="F67" i="261"/>
  <c r="G67" i="261"/>
  <c r="E67" i="261"/>
  <c r="K32" i="261"/>
  <c r="D32" i="261"/>
  <c r="E32" i="261"/>
  <c r="F32" i="261"/>
  <c r="K67" i="261"/>
  <c r="G32" i="261"/>
  <c r="J67" i="261"/>
  <c r="J32" i="261"/>
  <c r="L54" i="274"/>
  <c r="L52" i="274"/>
  <c r="L30" i="274"/>
  <c r="L17" i="265"/>
  <c r="K35" i="273"/>
  <c r="L77" i="274"/>
  <c r="K17" i="272"/>
  <c r="L72" i="274"/>
  <c r="K52" i="273"/>
  <c r="L58" i="274"/>
  <c r="K64" i="273"/>
  <c r="L43" i="274"/>
  <c r="K67" i="273"/>
  <c r="M67" i="273" s="1"/>
  <c r="M80" i="269"/>
  <c r="N80" i="269" s="1"/>
  <c r="M38" i="262"/>
  <c r="O38" i="262" s="1"/>
  <c r="M16" i="262"/>
  <c r="O16" i="262" s="1"/>
  <c r="M63" i="269"/>
  <c r="N63" i="269" s="1"/>
  <c r="M36" i="269"/>
  <c r="M47" i="269"/>
  <c r="K65" i="273"/>
  <c r="M74" i="269"/>
  <c r="K66" i="273"/>
  <c r="M34" i="262"/>
  <c r="O34" i="262" s="1"/>
  <c r="M77" i="269"/>
  <c r="K63" i="273"/>
  <c r="M75" i="269"/>
  <c r="K61" i="273"/>
  <c r="M71" i="269"/>
  <c r="K62" i="273"/>
  <c r="M72" i="269"/>
  <c r="M37" i="262"/>
  <c r="O37" i="262" s="1"/>
  <c r="M57" i="269"/>
  <c r="K49" i="273"/>
  <c r="M56" i="269"/>
  <c r="M54" i="269"/>
  <c r="M33" i="262"/>
  <c r="O33" i="262" s="1"/>
  <c r="L71" i="274"/>
  <c r="L69" i="274"/>
  <c r="M16" i="269" s="1"/>
  <c r="L84" i="274"/>
  <c r="K16" i="273" s="1"/>
  <c r="L76" i="274"/>
  <c r="K8" i="273" s="1"/>
  <c r="M8" i="273" s="1"/>
  <c r="L81" i="274"/>
  <c r="M6" i="269" s="1"/>
  <c r="L79" i="274"/>
  <c r="M14" i="269" s="1"/>
  <c r="L78" i="274"/>
  <c r="K11" i="273" s="1"/>
  <c r="L82" i="274"/>
  <c r="L74" i="274"/>
  <c r="M13" i="269" s="1"/>
  <c r="L75" i="274"/>
  <c r="L83" i="274"/>
  <c r="K19" i="273" s="1"/>
  <c r="K33" i="273"/>
  <c r="K10" i="273"/>
  <c r="M10" i="273" s="1"/>
  <c r="L21" i="274"/>
  <c r="L67" i="265" s="1"/>
  <c r="L19" i="274"/>
  <c r="K47" i="272" s="1"/>
  <c r="L29" i="274"/>
  <c r="K37" i="273"/>
  <c r="K15" i="273"/>
  <c r="L56" i="274"/>
  <c r="L87" i="265" s="1"/>
  <c r="M87" i="265" s="1"/>
  <c r="L55" i="274"/>
  <c r="K70" i="272" s="1"/>
  <c r="M70" i="272" s="1"/>
  <c r="L60" i="274"/>
  <c r="L61" i="274"/>
  <c r="L51" i="274"/>
  <c r="L67" i="274"/>
  <c r="L62" i="274"/>
  <c r="L95" i="265" s="1"/>
  <c r="L57" i="274"/>
  <c r="M86" i="261" s="1"/>
  <c r="L59" i="274"/>
  <c r="M73" i="261" s="1"/>
  <c r="L94" i="265"/>
  <c r="L53" i="274"/>
  <c r="M83" i="261" s="1"/>
  <c r="L23" i="274"/>
  <c r="K45" i="272" s="1"/>
  <c r="M45" i="272" s="1"/>
  <c r="K51" i="272"/>
  <c r="L20" i="274"/>
  <c r="M61" i="261" s="1"/>
  <c r="L18" i="274"/>
  <c r="M56" i="261" s="1"/>
  <c r="L28" i="274"/>
  <c r="L26" i="274"/>
  <c r="M41" i="261" s="1"/>
  <c r="M45" i="261"/>
  <c r="L31" i="274"/>
  <c r="M51" i="261" s="1"/>
  <c r="O51" i="261" s="1"/>
  <c r="L37" i="274"/>
  <c r="K37" i="272" s="1"/>
  <c r="L34" i="274"/>
  <c r="M43" i="261" s="1"/>
  <c r="L40" i="274"/>
  <c r="K55" i="272" s="1"/>
  <c r="M55" i="272" s="1"/>
  <c r="L32" i="274"/>
  <c r="M55" i="261" s="1"/>
  <c r="L38" i="274"/>
  <c r="L48" i="265" s="1"/>
  <c r="L45" i="274"/>
  <c r="M62" i="261" s="1"/>
  <c r="L46" i="274"/>
  <c r="M63" i="261" s="1"/>
  <c r="L27" i="274"/>
  <c r="M53" i="261" s="1"/>
  <c r="M60" i="261"/>
  <c r="L42" i="274"/>
  <c r="L33" i="274"/>
  <c r="L39" i="274"/>
  <c r="L35" i="274"/>
  <c r="L22" i="274"/>
  <c r="M42" i="261" s="1"/>
  <c r="M16" i="261"/>
  <c r="K15" i="272"/>
  <c r="M15" i="272" s="1"/>
  <c r="L15" i="265"/>
  <c r="M15" i="265" s="1"/>
  <c r="M7" i="261"/>
  <c r="O7" i="261" s="1"/>
  <c r="K39" i="273"/>
  <c r="L52" i="265"/>
  <c r="M52" i="265" s="1"/>
  <c r="M44" i="261"/>
  <c r="O44" i="261" s="1"/>
  <c r="K16" i="272"/>
  <c r="M16" i="272" s="1"/>
  <c r="L16" i="265"/>
  <c r="M16" i="265" s="1"/>
  <c r="M11" i="261"/>
  <c r="O11" i="261" s="1"/>
  <c r="M85" i="261"/>
  <c r="K13" i="273"/>
  <c r="M13" i="273" s="1"/>
  <c r="M19" i="269"/>
  <c r="N19" i="269" s="1"/>
  <c r="M19" i="261"/>
  <c r="K14" i="272"/>
  <c r="M14" i="272" s="1"/>
  <c r="L14" i="265"/>
  <c r="M14" i="265" s="1"/>
  <c r="M6" i="261"/>
  <c r="O6" i="261" s="1"/>
  <c r="K14" i="273"/>
  <c r="M14" i="273" s="1"/>
  <c r="M17" i="269"/>
  <c r="N17" i="269" s="1"/>
  <c r="K20" i="273"/>
  <c r="M20" i="273" s="1"/>
  <c r="M25" i="269"/>
  <c r="N25" i="269" s="1"/>
  <c r="L61" i="265"/>
  <c r="M61" i="265" s="1"/>
  <c r="L64" i="265"/>
  <c r="K7" i="273"/>
  <c r="M31" i="262"/>
  <c r="M36" i="262"/>
  <c r="M30" i="262"/>
  <c r="M32" i="262"/>
  <c r="M28" i="262"/>
  <c r="M29" i="262"/>
  <c r="M12" i="262"/>
  <c r="M13" i="262"/>
  <c r="K53" i="273"/>
  <c r="M14" i="262"/>
  <c r="K51" i="273"/>
  <c r="M7" i="262"/>
  <c r="K48" i="273"/>
  <c r="M9" i="262"/>
  <c r="K50" i="273"/>
  <c r="M6" i="262"/>
  <c r="K47" i="273"/>
  <c r="M8" i="262"/>
  <c r="K32" i="273"/>
  <c r="K63" i="272"/>
  <c r="L81" i="265"/>
  <c r="L88" i="265"/>
  <c r="L91" i="265"/>
  <c r="L82" i="265"/>
  <c r="L79" i="265"/>
  <c r="L89" i="265"/>
  <c r="L92" i="265"/>
  <c r="K67" i="272"/>
  <c r="L84" i="265"/>
  <c r="K77" i="272"/>
  <c r="K74" i="272"/>
  <c r="K68" i="272"/>
  <c r="K62" i="272"/>
  <c r="K72" i="272"/>
  <c r="K75" i="272"/>
  <c r="L46" i="265"/>
  <c r="K30" i="272"/>
  <c r="K53" i="272"/>
  <c r="K36" i="272"/>
  <c r="K52" i="272"/>
  <c r="K39" i="272"/>
  <c r="K50" i="272"/>
  <c r="K35" i="272"/>
  <c r="K48" i="272"/>
  <c r="K54" i="272"/>
  <c r="L51" i="265"/>
  <c r="L50" i="265"/>
  <c r="L68" i="265"/>
  <c r="L54" i="265"/>
  <c r="L66" i="265"/>
  <c r="L49" i="265"/>
  <c r="L70" i="265"/>
  <c r="L23" i="265"/>
  <c r="K19" i="272"/>
  <c r="H72" i="269"/>
  <c r="I72" i="269" s="1"/>
  <c r="L72" i="269" s="1"/>
  <c r="H71" i="269"/>
  <c r="I71" i="269" s="1"/>
  <c r="L71" i="269" s="1"/>
  <c r="H73" i="269"/>
  <c r="I73" i="269" s="1"/>
  <c r="L73" i="269" s="1"/>
  <c r="N73" i="269" s="1"/>
  <c r="H77" i="269"/>
  <c r="I77" i="269" s="1"/>
  <c r="L77" i="269" s="1"/>
  <c r="H82" i="269"/>
  <c r="I82" i="269" s="1"/>
  <c r="L82" i="269" s="1"/>
  <c r="H54" i="269"/>
  <c r="I54" i="269" s="1"/>
  <c r="L54" i="269" s="1"/>
  <c r="H56" i="269"/>
  <c r="I56" i="269" s="1"/>
  <c r="L56" i="269" s="1"/>
  <c r="H57" i="269"/>
  <c r="I57" i="269" s="1"/>
  <c r="L57" i="269" s="1"/>
  <c r="H75" i="269"/>
  <c r="I75" i="269" s="1"/>
  <c r="L75" i="269" s="1"/>
  <c r="H74" i="269"/>
  <c r="I74" i="269" s="1"/>
  <c r="L74" i="269" s="1"/>
  <c r="H58" i="269"/>
  <c r="I58" i="269" s="1"/>
  <c r="L58" i="269" s="1"/>
  <c r="N58" i="269" s="1"/>
  <c r="H59" i="269"/>
  <c r="I59" i="269" s="1"/>
  <c r="L59" i="269" s="1"/>
  <c r="N59" i="269" s="1"/>
  <c r="H55" i="269"/>
  <c r="I55" i="269" s="1"/>
  <c r="L55" i="269" s="1"/>
  <c r="N55" i="269" s="1"/>
  <c r="H60" i="269"/>
  <c r="I60" i="269" s="1"/>
  <c r="L60" i="269" s="1"/>
  <c r="N60" i="269" s="1"/>
  <c r="H32" i="262"/>
  <c r="I32" i="262" s="1"/>
  <c r="L32" i="262" s="1"/>
  <c r="H28" i="262"/>
  <c r="I28" i="262" s="1"/>
  <c r="L28" i="262" s="1"/>
  <c r="H30" i="262"/>
  <c r="I30" i="262" s="1"/>
  <c r="L30" i="262" s="1"/>
  <c r="H36" i="262"/>
  <c r="I36" i="262" s="1"/>
  <c r="L36" i="262" s="1"/>
  <c r="H31" i="262"/>
  <c r="I31" i="262" s="1"/>
  <c r="L31" i="262" s="1"/>
  <c r="H15" i="269"/>
  <c r="I15" i="269" s="1"/>
  <c r="L15" i="269" s="1"/>
  <c r="H16" i="269"/>
  <c r="I16" i="269" s="1"/>
  <c r="L16" i="269" s="1"/>
  <c r="H14" i="269"/>
  <c r="I14" i="269" s="1"/>
  <c r="L14" i="269" s="1"/>
  <c r="H24" i="269"/>
  <c r="I24" i="269" s="1"/>
  <c r="L24" i="269" s="1"/>
  <c r="H6" i="269"/>
  <c r="I6" i="269" s="1"/>
  <c r="L6" i="269" s="1"/>
  <c r="H23" i="269"/>
  <c r="I23" i="269" s="1"/>
  <c r="L23" i="269" s="1"/>
  <c r="H13" i="269"/>
  <c r="I13" i="269" s="1"/>
  <c r="L13" i="269" s="1"/>
  <c r="H20" i="269"/>
  <c r="I20" i="269" s="1"/>
  <c r="L20" i="269" s="1"/>
  <c r="H21" i="269"/>
  <c r="I21" i="269" s="1"/>
  <c r="L21" i="269" s="1"/>
  <c r="H7" i="269"/>
  <c r="I7" i="269" s="1"/>
  <c r="L7" i="269" s="1"/>
  <c r="K6" i="272"/>
  <c r="L7" i="265"/>
  <c r="K7" i="272"/>
  <c r="H46" i="269"/>
  <c r="I46" i="269" s="1"/>
  <c r="L46" i="269" s="1"/>
  <c r="N46" i="269" s="1"/>
  <c r="H42" i="269"/>
  <c r="I42" i="269" s="1"/>
  <c r="L42" i="269" s="1"/>
  <c r="N42" i="269" s="1"/>
  <c r="H47" i="269"/>
  <c r="I47" i="269" s="1"/>
  <c r="L47" i="269" s="1"/>
  <c r="H40" i="269"/>
  <c r="I40" i="269" s="1"/>
  <c r="L40" i="269" s="1"/>
  <c r="H36" i="269"/>
  <c r="I36" i="269" s="1"/>
  <c r="L36" i="269" s="1"/>
  <c r="H39" i="269"/>
  <c r="I39" i="269" s="1"/>
  <c r="L39" i="269" s="1"/>
  <c r="H38" i="269"/>
  <c r="I38" i="269" s="1"/>
  <c r="L38" i="269" s="1"/>
  <c r="N38" i="269" s="1"/>
  <c r="L61" i="261"/>
  <c r="L85" i="261"/>
  <c r="L49" i="261"/>
  <c r="L63" i="261"/>
  <c r="J12" i="273"/>
  <c r="J61" i="273"/>
  <c r="J63" i="273"/>
  <c r="J65" i="273"/>
  <c r="J93" i="265"/>
  <c r="J82" i="265"/>
  <c r="J79" i="265"/>
  <c r="J54" i="265"/>
  <c r="J57" i="265"/>
  <c r="J53" i="265"/>
  <c r="J64" i="265"/>
  <c r="L19" i="261"/>
  <c r="L74" i="261"/>
  <c r="L43" i="261"/>
  <c r="L13" i="261"/>
  <c r="L72" i="261"/>
  <c r="L76" i="261"/>
  <c r="L88" i="261"/>
  <c r="L36" i="261"/>
  <c r="L40" i="261"/>
  <c r="L16" i="261"/>
  <c r="H19" i="261"/>
  <c r="I19" i="261" s="1"/>
  <c r="L78" i="261"/>
  <c r="L59" i="261"/>
  <c r="L41" i="261"/>
  <c r="L57" i="261"/>
  <c r="J65" i="272"/>
  <c r="M65" i="272" s="1"/>
  <c r="L84" i="261"/>
  <c r="J40" i="272"/>
  <c r="J76" i="272"/>
  <c r="L55" i="261"/>
  <c r="J43" i="265"/>
  <c r="L86" i="261"/>
  <c r="J58" i="265"/>
  <c r="J30" i="272"/>
  <c r="J7" i="273"/>
  <c r="L79" i="261"/>
  <c r="H80" i="261"/>
  <c r="I80" i="261" s="1"/>
  <c r="H46" i="261"/>
  <c r="I46" i="261" s="1"/>
  <c r="L127" i="274"/>
  <c r="H49" i="261"/>
  <c r="I49" i="261" s="1"/>
  <c r="L82" i="261"/>
  <c r="H36" i="261"/>
  <c r="I36" i="261" s="1"/>
  <c r="H84" i="261"/>
  <c r="I84" i="261" s="1"/>
  <c r="L42" i="261"/>
  <c r="J17" i="265"/>
  <c r="L60" i="261"/>
  <c r="J6" i="273"/>
  <c r="L80" i="261"/>
  <c r="J46" i="272"/>
  <c r="J11" i="273"/>
  <c r="J47" i="265"/>
  <c r="J62" i="265"/>
  <c r="H7" i="262"/>
  <c r="I7" i="262" s="1"/>
  <c r="J7" i="265"/>
  <c r="J6" i="265"/>
  <c r="M6" i="265" s="1"/>
  <c r="J52" i="272"/>
  <c r="J34" i="272"/>
  <c r="J38" i="272"/>
  <c r="J79" i="272"/>
  <c r="J18" i="273"/>
  <c r="J17" i="273"/>
  <c r="J37" i="273"/>
  <c r="J29" i="272"/>
  <c r="J18" i="272"/>
  <c r="M18" i="272" s="1"/>
  <c r="J67" i="272"/>
  <c r="H42" i="261"/>
  <c r="I42" i="261" s="1"/>
  <c r="H60" i="261"/>
  <c r="I60" i="261" s="1"/>
  <c r="H88" i="261"/>
  <c r="I88" i="261" s="1"/>
  <c r="J80" i="265"/>
  <c r="M80" i="265" s="1"/>
  <c r="J33" i="272"/>
  <c r="H79" i="261"/>
  <c r="I79" i="261" s="1"/>
  <c r="J34" i="273"/>
  <c r="J47" i="273"/>
  <c r="J53" i="273"/>
  <c r="J48" i="273"/>
  <c r="J50" i="273"/>
  <c r="J51" i="273"/>
  <c r="J94" i="265"/>
  <c r="J81" i="265"/>
  <c r="J88" i="265"/>
  <c r="J91" i="265"/>
  <c r="J89" i="265"/>
  <c r="J92" i="265"/>
  <c r="J63" i="265"/>
  <c r="J51" i="265"/>
  <c r="J69" i="265"/>
  <c r="J50" i="265"/>
  <c r="J68" i="265"/>
  <c r="J48" i="265"/>
  <c r="J66" i="265"/>
  <c r="J49" i="265"/>
  <c r="J70" i="265"/>
  <c r="J32" i="272"/>
  <c r="M32" i="272" s="1"/>
  <c r="J43" i="272"/>
  <c r="J73" i="272"/>
  <c r="M73" i="272" s="1"/>
  <c r="J9" i="273"/>
  <c r="L45" i="261"/>
  <c r="L56" i="261"/>
  <c r="L58" i="261"/>
  <c r="L39" i="261"/>
  <c r="L54" i="261"/>
  <c r="L87" i="261"/>
  <c r="L71" i="261"/>
  <c r="L83" i="261"/>
  <c r="L75" i="261"/>
  <c r="L73" i="261"/>
  <c r="J6" i="272"/>
  <c r="J78" i="265"/>
  <c r="H16" i="261"/>
  <c r="I16" i="261" s="1"/>
  <c r="J85" i="265"/>
  <c r="M85" i="265" s="1"/>
  <c r="H53" i="261"/>
  <c r="I53" i="261" s="1"/>
  <c r="H41" i="261"/>
  <c r="I41" i="261" s="1"/>
  <c r="J83" i="265"/>
  <c r="J90" i="265"/>
  <c r="M90" i="265" s="1"/>
  <c r="H85" i="261"/>
  <c r="I85" i="261" s="1"/>
  <c r="J67" i="265"/>
  <c r="J46" i="265"/>
  <c r="H86" i="261"/>
  <c r="I86" i="261" s="1"/>
  <c r="H6" i="262"/>
  <c r="I6" i="262" s="1"/>
  <c r="H55" i="261"/>
  <c r="I55" i="261" s="1"/>
  <c r="J16" i="273"/>
  <c r="J35" i="273"/>
  <c r="H62" i="261"/>
  <c r="I62" i="261" s="1"/>
  <c r="H57" i="261"/>
  <c r="I57" i="261" s="1"/>
  <c r="L37" i="261"/>
  <c r="L46" i="261"/>
  <c r="J68" i="272"/>
  <c r="H12" i="262"/>
  <c r="I12" i="262" s="1"/>
  <c r="J64" i="273"/>
  <c r="H40" i="261"/>
  <c r="I40" i="261" s="1"/>
  <c r="H14" i="262"/>
  <c r="I14" i="262" s="1"/>
  <c r="H13" i="262"/>
  <c r="I13" i="262" s="1"/>
  <c r="J37" i="272"/>
  <c r="J66" i="272"/>
  <c r="J51" i="272"/>
  <c r="J65" i="265"/>
  <c r="H72" i="261"/>
  <c r="I72" i="261" s="1"/>
  <c r="H48" i="261"/>
  <c r="I48" i="261" s="1"/>
  <c r="J23" i="265"/>
  <c r="L53" i="261"/>
  <c r="J64" i="272"/>
  <c r="J33" i="273"/>
  <c r="H75" i="261"/>
  <c r="I75" i="261" s="1"/>
  <c r="J69" i="272"/>
  <c r="M69" i="272" s="1"/>
  <c r="J68" i="273"/>
  <c r="J78" i="272"/>
  <c r="J15" i="273"/>
  <c r="H56" i="261"/>
  <c r="I56" i="261" s="1"/>
  <c r="H58" i="261"/>
  <c r="I58" i="261" s="1"/>
  <c r="H39" i="261"/>
  <c r="I39" i="261" s="1"/>
  <c r="H54" i="261"/>
  <c r="I54" i="261" s="1"/>
  <c r="H37" i="261"/>
  <c r="I37" i="261" s="1"/>
  <c r="H87" i="261"/>
  <c r="I87" i="261" s="1"/>
  <c r="H71" i="261"/>
  <c r="I71" i="261" s="1"/>
  <c r="H83" i="261"/>
  <c r="I83" i="261" s="1"/>
  <c r="J32" i="273"/>
  <c r="J49" i="273"/>
  <c r="H76" i="261"/>
  <c r="I76" i="261" s="1"/>
  <c r="J55" i="265"/>
  <c r="J44" i="265"/>
  <c r="J84" i="265"/>
  <c r="J18" i="265"/>
  <c r="M18" i="265" s="1"/>
  <c r="L48" i="261"/>
  <c r="J19" i="273"/>
  <c r="J52" i="273"/>
  <c r="H45" i="261"/>
  <c r="I45" i="261" s="1"/>
  <c r="H13" i="261"/>
  <c r="I13" i="261" s="1"/>
  <c r="H43" i="261"/>
  <c r="I43" i="261" s="1"/>
  <c r="H82" i="261"/>
  <c r="I82" i="261" s="1"/>
  <c r="J95" i="265"/>
  <c r="H9" i="262"/>
  <c r="I9" i="262" s="1"/>
  <c r="J7" i="272"/>
  <c r="J63" i="272"/>
  <c r="J66" i="273"/>
  <c r="L62" i="261"/>
  <c r="J30" i="273"/>
  <c r="M30" i="273" s="1"/>
  <c r="J62" i="273"/>
  <c r="H74" i="261"/>
  <c r="I74" i="261" s="1"/>
  <c r="H59" i="261"/>
  <c r="I59" i="261" s="1"/>
  <c r="H61" i="261"/>
  <c r="I61" i="261" s="1"/>
  <c r="H73" i="261"/>
  <c r="I73" i="261" s="1"/>
  <c r="H78" i="261"/>
  <c r="I78" i="261" s="1"/>
  <c r="J17" i="272"/>
  <c r="J19" i="272"/>
  <c r="J47" i="272"/>
  <c r="J39" i="273"/>
  <c r="H63" i="261"/>
  <c r="I63" i="261" s="1"/>
  <c r="J53" i="272"/>
  <c r="J36" i="272"/>
  <c r="J39" i="272"/>
  <c r="J50" i="272"/>
  <c r="J42" i="272"/>
  <c r="J35" i="272"/>
  <c r="J48" i="272"/>
  <c r="J54" i="272"/>
  <c r="J49" i="272"/>
  <c r="J77" i="272"/>
  <c r="J74" i="272"/>
  <c r="J62" i="272"/>
  <c r="J72" i="272"/>
  <c r="J75" i="272"/>
  <c r="H8" i="262"/>
  <c r="I8" i="262" s="1"/>
  <c r="L29" i="262"/>
  <c r="N39" i="269" l="1"/>
  <c r="N40" i="269"/>
  <c r="M77" i="261"/>
  <c r="O77" i="261" s="1"/>
  <c r="L26" i="265"/>
  <c r="M26" i="265" s="1"/>
  <c r="M14" i="261"/>
  <c r="O14" i="261" s="1"/>
  <c r="K31" i="272"/>
  <c r="M31" i="272" s="1"/>
  <c r="L30" i="265"/>
  <c r="M30" i="265" s="1"/>
  <c r="M22" i="261"/>
  <c r="O22" i="261" s="1"/>
  <c r="M49" i="261"/>
  <c r="O49" i="261" s="1"/>
  <c r="M18" i="261"/>
  <c r="O18" i="261" s="1"/>
  <c r="L29" i="265"/>
  <c r="M29" i="265" s="1"/>
  <c r="M17" i="272"/>
  <c r="K42" i="272"/>
  <c r="M42" i="272" s="1"/>
  <c r="M11" i="269"/>
  <c r="N11" i="269" s="1"/>
  <c r="L53" i="265"/>
  <c r="M53" i="265" s="1"/>
  <c r="K38" i="272"/>
  <c r="M38" i="272" s="1"/>
  <c r="M36" i="261"/>
  <c r="O36" i="261" s="1"/>
  <c r="M10" i="261"/>
  <c r="O10" i="261" s="1"/>
  <c r="L24" i="265"/>
  <c r="M24" i="265" s="1"/>
  <c r="M39" i="261"/>
  <c r="O39" i="261" s="1"/>
  <c r="M9" i="261"/>
  <c r="O9" i="261" s="1"/>
  <c r="L20" i="265"/>
  <c r="M20" i="265" s="1"/>
  <c r="M64" i="273"/>
  <c r="M35" i="273"/>
  <c r="M65" i="273"/>
  <c r="M50" i="269"/>
  <c r="N50" i="269" s="1"/>
  <c r="M67" i="269"/>
  <c r="N67" i="269" s="1"/>
  <c r="M2" i="269"/>
  <c r="N2" i="269" s="1"/>
  <c r="N36" i="269"/>
  <c r="M32" i="269"/>
  <c r="N32" i="269" s="1"/>
  <c r="M17" i="265"/>
  <c r="L74" i="265"/>
  <c r="M74" i="265" s="1"/>
  <c r="L10" i="265"/>
  <c r="M10" i="265" s="1"/>
  <c r="L39" i="265"/>
  <c r="M39" i="265" s="1"/>
  <c r="N24" i="262"/>
  <c r="O24" i="262" s="1"/>
  <c r="N2" i="262"/>
  <c r="O2" i="262" s="1"/>
  <c r="N67" i="261"/>
  <c r="O67" i="261" s="1"/>
  <c r="N2" i="261"/>
  <c r="O2" i="261" s="1"/>
  <c r="N32" i="261"/>
  <c r="O32" i="261" s="1"/>
  <c r="M20" i="269"/>
  <c r="N20" i="269" s="1"/>
  <c r="N72" i="269"/>
  <c r="M8" i="269"/>
  <c r="N8" i="269" s="1"/>
  <c r="M52" i="273"/>
  <c r="M46" i="261"/>
  <c r="O46" i="261" s="1"/>
  <c r="K79" i="272"/>
  <c r="M79" i="272" s="1"/>
  <c r="L65" i="265"/>
  <c r="M65" i="265" s="1"/>
  <c r="L63" i="265"/>
  <c r="M63" i="265" s="1"/>
  <c r="K18" i="273"/>
  <c r="M18" i="273" s="1"/>
  <c r="M66" i="273"/>
  <c r="L57" i="265"/>
  <c r="M57" i="265" s="1"/>
  <c r="K71" i="272"/>
  <c r="M71" i="272" s="1"/>
  <c r="L86" i="265"/>
  <c r="M86" i="265" s="1"/>
  <c r="K43" i="272"/>
  <c r="M43" i="272" s="1"/>
  <c r="M15" i="269"/>
  <c r="N15" i="269" s="1"/>
  <c r="M54" i="261"/>
  <c r="O54" i="261" s="1"/>
  <c r="L93" i="265"/>
  <c r="M93" i="265" s="1"/>
  <c r="M81" i="261"/>
  <c r="O81" i="261" s="1"/>
  <c r="L69" i="265"/>
  <c r="M69" i="265" s="1"/>
  <c r="L58" i="265"/>
  <c r="M58" i="265" s="1"/>
  <c r="O31" i="262"/>
  <c r="M82" i="269"/>
  <c r="N82" i="269" s="1"/>
  <c r="N47" i="269"/>
  <c r="M87" i="261"/>
  <c r="O87" i="261" s="1"/>
  <c r="K68" i="273"/>
  <c r="M68" i="273" s="1"/>
  <c r="M24" i="269"/>
  <c r="N24" i="269" s="1"/>
  <c r="K21" i="273"/>
  <c r="M21" i="273" s="1"/>
  <c r="M26" i="269"/>
  <c r="N26" i="269" s="1"/>
  <c r="L44" i="265"/>
  <c r="M44" i="265" s="1"/>
  <c r="K46" i="272"/>
  <c r="M46" i="272" s="1"/>
  <c r="K49" i="272"/>
  <c r="M49" i="272" s="1"/>
  <c r="M58" i="261"/>
  <c r="O58" i="261" s="1"/>
  <c r="M18" i="269"/>
  <c r="N18" i="269" s="1"/>
  <c r="K22" i="273"/>
  <c r="M22" i="273" s="1"/>
  <c r="M28" i="269"/>
  <c r="N28" i="269" s="1"/>
  <c r="N77" i="269"/>
  <c r="N74" i="269"/>
  <c r="N57" i="269"/>
  <c r="N71" i="269"/>
  <c r="N75" i="269"/>
  <c r="N56" i="269"/>
  <c r="M63" i="273"/>
  <c r="M61" i="273"/>
  <c r="N54" i="269"/>
  <c r="M62" i="273"/>
  <c r="N13" i="269"/>
  <c r="M49" i="273"/>
  <c r="M33" i="273"/>
  <c r="M15" i="273"/>
  <c r="K17" i="273"/>
  <c r="M17" i="273" s="1"/>
  <c r="K6" i="273"/>
  <c r="M6" i="273" s="1"/>
  <c r="M23" i="269"/>
  <c r="N23" i="269" s="1"/>
  <c r="M7" i="269"/>
  <c r="N7" i="269" s="1"/>
  <c r="K9" i="273"/>
  <c r="M9" i="273" s="1"/>
  <c r="M21" i="269"/>
  <c r="N21" i="269" s="1"/>
  <c r="K12" i="273"/>
  <c r="M12" i="273" s="1"/>
  <c r="O41" i="261"/>
  <c r="O32" i="262"/>
  <c r="O84" i="261"/>
  <c r="O61" i="261"/>
  <c r="O36" i="262"/>
  <c r="O73" i="261"/>
  <c r="O30" i="262"/>
  <c r="O29" i="262"/>
  <c r="N6" i="269"/>
  <c r="O28" i="262"/>
  <c r="O16" i="261"/>
  <c r="O63" i="261"/>
  <c r="O59" i="261"/>
  <c r="O55" i="261"/>
  <c r="O83" i="261"/>
  <c r="O60" i="261"/>
  <c r="O85" i="261"/>
  <c r="O42" i="261"/>
  <c r="O43" i="261"/>
  <c r="O13" i="261"/>
  <c r="O53" i="261"/>
  <c r="O79" i="261"/>
  <c r="O45" i="261"/>
  <c r="O57" i="261"/>
  <c r="N14" i="269"/>
  <c r="N16" i="269"/>
  <c r="O86" i="261"/>
  <c r="O82" i="261"/>
  <c r="O56" i="261"/>
  <c r="O62" i="261"/>
  <c r="O19" i="261"/>
  <c r="M67" i="265"/>
  <c r="M47" i="272"/>
  <c r="M51" i="272"/>
  <c r="M11" i="273"/>
  <c r="L71" i="265"/>
  <c r="M71" i="265" s="1"/>
  <c r="M64" i="261"/>
  <c r="O64" i="261" s="1"/>
  <c r="M50" i="261"/>
  <c r="O50" i="261" s="1"/>
  <c r="L60" i="265"/>
  <c r="M60" i="265" s="1"/>
  <c r="K40" i="272"/>
  <c r="M40" i="272" s="1"/>
  <c r="L55" i="265"/>
  <c r="M55" i="265" s="1"/>
  <c r="K41" i="272"/>
  <c r="M41" i="272" s="1"/>
  <c r="L56" i="265"/>
  <c r="M56" i="265" s="1"/>
  <c r="M47" i="261"/>
  <c r="O47" i="261" s="1"/>
  <c r="M36" i="272"/>
  <c r="M53" i="272"/>
  <c r="K34" i="272"/>
  <c r="M34" i="272" s="1"/>
  <c r="M40" i="261"/>
  <c r="O40" i="261" s="1"/>
  <c r="K34" i="273"/>
  <c r="M34" i="273" s="1"/>
  <c r="M37" i="273"/>
  <c r="M77" i="272"/>
  <c r="M94" i="265"/>
  <c r="M16" i="273"/>
  <c r="M39" i="273"/>
  <c r="M95" i="265"/>
  <c r="M19" i="273"/>
  <c r="M37" i="272"/>
  <c r="M71" i="261"/>
  <c r="O71" i="261" s="1"/>
  <c r="M88" i="261"/>
  <c r="O88" i="261" s="1"/>
  <c r="K78" i="272"/>
  <c r="M78" i="272" s="1"/>
  <c r="M72" i="261"/>
  <c r="O72" i="261" s="1"/>
  <c r="M76" i="261"/>
  <c r="O76" i="261" s="1"/>
  <c r="L83" i="265"/>
  <c r="M83" i="265" s="1"/>
  <c r="K66" i="272"/>
  <c r="M66" i="272" s="1"/>
  <c r="M74" i="261"/>
  <c r="O74" i="261" s="1"/>
  <c r="L78" i="265"/>
  <c r="M78" i="265" s="1"/>
  <c r="K64" i="272"/>
  <c r="M64" i="272" s="1"/>
  <c r="M78" i="261"/>
  <c r="O78" i="261" s="1"/>
  <c r="M80" i="261"/>
  <c r="O80" i="261" s="1"/>
  <c r="K76" i="272"/>
  <c r="M76" i="272" s="1"/>
  <c r="M75" i="261"/>
  <c r="O75" i="261" s="1"/>
  <c r="L59" i="265"/>
  <c r="M59" i="265" s="1"/>
  <c r="M52" i="261"/>
  <c r="O52" i="261" s="1"/>
  <c r="K44" i="272"/>
  <c r="M44" i="272" s="1"/>
  <c r="M37" i="261"/>
  <c r="O37" i="261" s="1"/>
  <c r="L43" i="265"/>
  <c r="M43" i="265" s="1"/>
  <c r="K29" i="272"/>
  <c r="M29" i="272" s="1"/>
  <c r="L62" i="265"/>
  <c r="M62" i="265" s="1"/>
  <c r="K33" i="272"/>
  <c r="M33" i="272" s="1"/>
  <c r="L47" i="265"/>
  <c r="M47" i="265" s="1"/>
  <c r="M48" i="261"/>
  <c r="O48" i="261" s="1"/>
  <c r="M7" i="273"/>
  <c r="M68" i="272"/>
  <c r="M64" i="265"/>
  <c r="M72" i="272"/>
  <c r="M51" i="273"/>
  <c r="M48" i="273"/>
  <c r="M53" i="273"/>
  <c r="M75" i="272"/>
  <c r="M81" i="265"/>
  <c r="M84" i="265"/>
  <c r="M88" i="265"/>
  <c r="M62" i="272"/>
  <c r="M50" i="273"/>
  <c r="M32" i="273"/>
  <c r="M47" i="273"/>
  <c r="M91" i="265"/>
  <c r="M74" i="272"/>
  <c r="M67" i="272"/>
  <c r="M82" i="265"/>
  <c r="M79" i="265"/>
  <c r="M89" i="265"/>
  <c r="M63" i="272"/>
  <c r="M92" i="265"/>
  <c r="M54" i="272"/>
  <c r="M35" i="272"/>
  <c r="M46" i="265"/>
  <c r="M70" i="265"/>
  <c r="M23" i="265"/>
  <c r="M30" i="272"/>
  <c r="M48" i="272"/>
  <c r="M19" i="272"/>
  <c r="M54" i="265"/>
  <c r="M48" i="265"/>
  <c r="M50" i="272"/>
  <c r="M52" i="272"/>
  <c r="M68" i="265"/>
  <c r="M50" i="265"/>
  <c r="M49" i="265"/>
  <c r="M66" i="265"/>
  <c r="M39" i="272"/>
  <c r="M51" i="265"/>
  <c r="M6" i="272"/>
  <c r="M7" i="272"/>
  <c r="L14" i="262"/>
  <c r="O14" i="262" s="1"/>
  <c r="L8" i="262"/>
  <c r="O8" i="262" s="1"/>
  <c r="L9" i="262"/>
  <c r="O9" i="262" s="1"/>
  <c r="L7" i="262"/>
  <c r="O7" i="262" s="1"/>
  <c r="L6" i="262"/>
  <c r="O6" i="262" s="1"/>
  <c r="L13" i="262"/>
  <c r="O13" i="262" s="1"/>
  <c r="L12" i="262"/>
  <c r="O12" i="262" s="1"/>
  <c r="M7" i="265"/>
</calcChain>
</file>

<file path=xl/sharedStrings.xml><?xml version="1.0" encoding="utf-8"?>
<sst xmlns="http://schemas.openxmlformats.org/spreadsheetml/2006/main" count="937" uniqueCount="206">
  <si>
    <t>Elise Havenga</t>
  </si>
  <si>
    <t>Rnd 1</t>
  </si>
  <si>
    <t>Rnd 2</t>
  </si>
  <si>
    <t>Rnd 3</t>
  </si>
  <si>
    <t>Rnd 4</t>
  </si>
  <si>
    <t>Rnd 5</t>
  </si>
  <si>
    <t>Rnd 6</t>
  </si>
  <si>
    <t>Points</t>
  </si>
  <si>
    <t>Bonus</t>
  </si>
  <si>
    <t>TOTAL</t>
  </si>
  <si>
    <t>Total</t>
  </si>
  <si>
    <t>Sub</t>
  </si>
  <si>
    <t>24.09</t>
  </si>
  <si>
    <t>Modified Street - MS</t>
  </si>
  <si>
    <t>Super Street - ST</t>
  </si>
  <si>
    <t>Supersport Shootout - SS</t>
  </si>
  <si>
    <t>Superbike Elimination - SB</t>
  </si>
  <si>
    <t>Top Eliminator</t>
  </si>
  <si>
    <t>Dalmain Hattingh</t>
  </si>
  <si>
    <t>Nico van Rensburg</t>
  </si>
  <si>
    <t>Gavin Wilkins</t>
  </si>
  <si>
    <t>Supercompetition Eliminator</t>
  </si>
  <si>
    <t>Reg Murray</t>
  </si>
  <si>
    <t>Fanus Pieters</t>
  </si>
  <si>
    <t>Simon Slooten</t>
  </si>
  <si>
    <t>Competition Eliminator</t>
  </si>
  <si>
    <t>Michelle Taylor</t>
  </si>
  <si>
    <t>Jannie Badenhorst</t>
  </si>
  <si>
    <t>Reset</t>
  </si>
  <si>
    <t>Leon du Plooy</t>
  </si>
  <si>
    <t>Mark van der Westhuizen</t>
  </si>
  <si>
    <t>Francois King</t>
  </si>
  <si>
    <t>Nationals</t>
  </si>
  <si>
    <t>Super Competition Eliminator</t>
  </si>
  <si>
    <t>TOP EMINATOR</t>
  </si>
  <si>
    <t>SENIOR ELIMINATOR</t>
  </si>
  <si>
    <t>SUPER COMPETITION ELIMINATOR</t>
  </si>
  <si>
    <t>COMPETITION ELIMINATOR</t>
  </si>
  <si>
    <t>SUPER STREET</t>
  </si>
  <si>
    <t>MODIFIED STREET</t>
  </si>
  <si>
    <t>SS BIKES</t>
  </si>
  <si>
    <t>SB BIKES</t>
  </si>
  <si>
    <t>Kobus Kruger</t>
  </si>
  <si>
    <t>Attendance</t>
  </si>
  <si>
    <t>Att</t>
  </si>
  <si>
    <t>16.06</t>
  </si>
  <si>
    <t>10.08</t>
  </si>
  <si>
    <t>Jeroen Slooten</t>
  </si>
  <si>
    <t>Jacques O'Reilly</t>
  </si>
  <si>
    <t>"SKF" Senior Eliminator</t>
  </si>
  <si>
    <t>&gt;0</t>
  </si>
  <si>
    <t>Andries van der Walt</t>
  </si>
  <si>
    <t>01.05</t>
  </si>
  <si>
    <t>25.10</t>
  </si>
  <si>
    <t>Rudi Prinsloo</t>
  </si>
  <si>
    <t>Michael Luddick</t>
  </si>
  <si>
    <t>Jannie Oosthuizen</t>
  </si>
  <si>
    <t>Wouter Havenga</t>
  </si>
  <si>
    <t>22.03</t>
  </si>
  <si>
    <t>Bradley Slooten</t>
  </si>
  <si>
    <t>Gustav Fourie</t>
  </si>
  <si>
    <t>Tarlton Motorsport Club Drag Racing Championship</t>
  </si>
  <si>
    <t>Senior Eliminator</t>
  </si>
  <si>
    <t>Super Street</t>
  </si>
  <si>
    <t>Modified Street</t>
  </si>
  <si>
    <t>SS-Bikes</t>
  </si>
  <si>
    <t>SB-Bikes</t>
  </si>
  <si>
    <t>Keith van der Poll</t>
  </si>
  <si>
    <t>Johan Coetzee</t>
  </si>
  <si>
    <t>Theo Knipe</t>
  </si>
  <si>
    <t>Satish Harrichand</t>
  </si>
  <si>
    <t>Richard Jordaan</t>
  </si>
  <si>
    <t>Herman Swanepoel</t>
  </si>
  <si>
    <t>Jacques du Plessis</t>
  </si>
  <si>
    <t>Louwtjie van den Berg</t>
  </si>
  <si>
    <t>Nicholaas van Niekerk</t>
  </si>
  <si>
    <t>28.02</t>
  </si>
  <si>
    <t>27.04</t>
  </si>
  <si>
    <t>09.08</t>
  </si>
  <si>
    <t>25.09</t>
  </si>
  <si>
    <t>30.10</t>
  </si>
  <si>
    <t>Nico van Rensburg TE</t>
  </si>
  <si>
    <t>SA National Drag Racing Championship 2016</t>
  </si>
  <si>
    <t>Tarlton Motorsport Club Drag Racing Championship 2016</t>
  </si>
  <si>
    <t>Northern Regional Drag Racing Championship 2016</t>
  </si>
  <si>
    <t>Calvin Dias</t>
  </si>
  <si>
    <t>Chris Dicks</t>
  </si>
  <si>
    <t>Eziel Esterhuysen</t>
  </si>
  <si>
    <t>Simone Steyn</t>
  </si>
  <si>
    <t>Gerhard Nel</t>
  </si>
  <si>
    <t>Kyle Jacobs</t>
  </si>
  <si>
    <t>Nasen Padayachee</t>
  </si>
  <si>
    <t>MW Dercksen</t>
  </si>
  <si>
    <t>Ian McMillan</t>
  </si>
  <si>
    <t>Richard Francis</t>
  </si>
  <si>
    <t>Riaan Esterhuysen</t>
  </si>
  <si>
    <t>Nasjki van den Berg</t>
  </si>
  <si>
    <t>Rayno Bannink</t>
  </si>
  <si>
    <t>Hannes van der Walt</t>
  </si>
  <si>
    <t>Ester Cloete</t>
  </si>
  <si>
    <t>Madalene Botha</t>
  </si>
  <si>
    <t>Wayne Engelbreght</t>
  </si>
  <si>
    <t>Nishen Moodley</t>
  </si>
  <si>
    <t>Gergios Charalampous</t>
  </si>
  <si>
    <t>Jozo Bosnjak</t>
  </si>
  <si>
    <t>Dusty Engelbreght</t>
  </si>
  <si>
    <t>Luallen Reddy</t>
  </si>
  <si>
    <t>Sam Mortakis</t>
  </si>
  <si>
    <t>Jacobus van Wyk</t>
  </si>
  <si>
    <t>Leon Govender</t>
  </si>
  <si>
    <t>Ricky Naicker</t>
  </si>
  <si>
    <t>Edward Gordon</t>
  </si>
  <si>
    <t>Zafar Hoosen</t>
  </si>
  <si>
    <t>Sharief Reynolds</t>
  </si>
  <si>
    <t>Jossie Mcdonald</t>
  </si>
  <si>
    <t>Quinton Kotze</t>
  </si>
  <si>
    <t>Jacques Claasens</t>
  </si>
  <si>
    <t>Jerry Lombard</t>
  </si>
  <si>
    <t>Sharief Reynolds SB</t>
  </si>
  <si>
    <t>Peter de la Rey SB</t>
  </si>
  <si>
    <t>Jerry Lombard SB</t>
  </si>
  <si>
    <t>Edwin Coetzee SB</t>
  </si>
  <si>
    <t>Loumari Grobler SB</t>
  </si>
  <si>
    <t>Jacques Roberts SB</t>
  </si>
  <si>
    <t>Jesaja Lombard SB</t>
  </si>
  <si>
    <r>
      <t>Peter de la Rey</t>
    </r>
    <r>
      <rPr>
        <sz val="8"/>
        <color theme="0"/>
        <rFont val="Verdana"/>
        <family val="2"/>
      </rPr>
      <t xml:space="preserve"> SB</t>
    </r>
  </si>
  <si>
    <r>
      <t xml:space="preserve">Edwin Coetzee </t>
    </r>
    <r>
      <rPr>
        <sz val="8"/>
        <color theme="0"/>
        <rFont val="Verdana"/>
        <family val="2"/>
      </rPr>
      <t>SB</t>
    </r>
  </si>
  <si>
    <r>
      <t xml:space="preserve">Loumari Grobler </t>
    </r>
    <r>
      <rPr>
        <sz val="8"/>
        <color theme="0"/>
        <rFont val="Verdana"/>
        <family val="2"/>
      </rPr>
      <t>SB</t>
    </r>
  </si>
  <si>
    <r>
      <t xml:space="preserve">Jacques Roberts </t>
    </r>
    <r>
      <rPr>
        <sz val="8"/>
        <color theme="0"/>
        <rFont val="Verdana"/>
        <family val="2"/>
      </rPr>
      <t>SB</t>
    </r>
  </si>
  <si>
    <r>
      <t xml:space="preserve">Jesaja Lombard </t>
    </r>
    <r>
      <rPr>
        <sz val="8"/>
        <color theme="0"/>
        <rFont val="Verdana"/>
        <family val="2"/>
      </rPr>
      <t>SB</t>
    </r>
  </si>
  <si>
    <t>Hannes Minnaar</t>
  </si>
  <si>
    <t>Pieter Lombard</t>
  </si>
  <si>
    <t>Sybie Coetzee</t>
  </si>
  <si>
    <t>Prean Govender</t>
  </si>
  <si>
    <t>Mark Slooten</t>
  </si>
  <si>
    <t>Graeme Steyn</t>
  </si>
  <si>
    <t>Andre Ludick</t>
  </si>
  <si>
    <t>Jan Botha</t>
  </si>
  <si>
    <t>Tommie Cronje</t>
  </si>
  <si>
    <t>Andre de Beer</t>
  </si>
  <si>
    <t>Peter Hardy</t>
  </si>
  <si>
    <t>Dilan Dita</t>
  </si>
  <si>
    <t>Ricardo Peters</t>
  </si>
  <si>
    <r>
      <t>Nico van Rensburg</t>
    </r>
    <r>
      <rPr>
        <sz val="8"/>
        <color theme="0"/>
        <rFont val="Verdana"/>
        <family val="2"/>
      </rPr>
      <t xml:space="preserve"> TE</t>
    </r>
  </si>
  <si>
    <t>Pierre Loubser</t>
  </si>
  <si>
    <t>Louwtjie van den Berg MS</t>
  </si>
  <si>
    <t>Ian Repsold</t>
  </si>
  <si>
    <t>Henk Bannink</t>
  </si>
  <si>
    <t>Kalen Arumugam</t>
  </si>
  <si>
    <t>Kuben Naidoo</t>
  </si>
  <si>
    <t>Divan Prinsloo</t>
  </si>
  <si>
    <t>Lionel Kruger</t>
  </si>
  <si>
    <t>Fanie Fourie</t>
  </si>
  <si>
    <t>Prejesh Maikoo</t>
  </si>
  <si>
    <t>Jan Botha MS</t>
  </si>
  <si>
    <t>Keith Moonsamy</t>
  </si>
  <si>
    <t>Craig Czank SB</t>
  </si>
  <si>
    <r>
      <t xml:space="preserve">Craig Czank </t>
    </r>
    <r>
      <rPr>
        <sz val="8"/>
        <color theme="0"/>
        <rFont val="Verdana"/>
        <family val="2"/>
      </rPr>
      <t>SB</t>
    </r>
  </si>
  <si>
    <r>
      <t>Jan Botha</t>
    </r>
    <r>
      <rPr>
        <sz val="8"/>
        <color theme="0"/>
        <rFont val="Verdana"/>
        <family val="2"/>
      </rPr>
      <t xml:space="preserve"> MS</t>
    </r>
  </si>
  <si>
    <t>DASU</t>
  </si>
  <si>
    <t>Morne Maritz</t>
  </si>
  <si>
    <t>Duppie du Plessis</t>
  </si>
  <si>
    <t>Johan Minnaar</t>
  </si>
  <si>
    <t>Jacques Joubert</t>
  </si>
  <si>
    <t>Poovendran Naicker</t>
  </si>
  <si>
    <t>Peter de la Rey</t>
  </si>
  <si>
    <t>Edwin Coetzee</t>
  </si>
  <si>
    <t>Loumari Grobler</t>
  </si>
  <si>
    <t>Kaeln Arumugam</t>
  </si>
  <si>
    <t>JP Van den Berg</t>
  </si>
  <si>
    <t>Jesaja Lombard</t>
  </si>
  <si>
    <t>Wouter Wagner</t>
  </si>
  <si>
    <t>Anthony Cunning</t>
  </si>
  <si>
    <t>Johnny Maritz</t>
  </si>
  <si>
    <t>Wouter Wagner SB</t>
  </si>
  <si>
    <t>Anthony Cunning SB</t>
  </si>
  <si>
    <t>Johnny Maritz SB</t>
  </si>
  <si>
    <t>Leonard Roberts SB</t>
  </si>
  <si>
    <r>
      <t xml:space="preserve">Jerry Lombard </t>
    </r>
    <r>
      <rPr>
        <b/>
        <sz val="8"/>
        <color theme="0"/>
        <rFont val="Verdana"/>
        <family val="2"/>
      </rPr>
      <t>SB</t>
    </r>
  </si>
  <si>
    <r>
      <t xml:space="preserve">Sharief Reynolds </t>
    </r>
    <r>
      <rPr>
        <b/>
        <sz val="8"/>
        <color theme="0"/>
        <rFont val="Verdana"/>
        <family val="2"/>
      </rPr>
      <t>SB</t>
    </r>
  </si>
  <si>
    <r>
      <t>Peter de la Rey</t>
    </r>
    <r>
      <rPr>
        <b/>
        <sz val="8"/>
        <color theme="0"/>
        <rFont val="Verdana"/>
        <family val="2"/>
      </rPr>
      <t xml:space="preserve"> SB</t>
    </r>
  </si>
  <si>
    <t>Morne Maritz SB</t>
  </si>
  <si>
    <t>Jacques Claasens SB</t>
  </si>
  <si>
    <t>Nasjki van den Berg MS</t>
  </si>
  <si>
    <t>Rayno Bannink MS</t>
  </si>
  <si>
    <t>Hannes van der Walt MS</t>
  </si>
  <si>
    <t>JP van den Berg MS</t>
  </si>
  <si>
    <t>Ester Cloete MS</t>
  </si>
  <si>
    <t>Madalene Botha MS</t>
  </si>
  <si>
    <t>Willie van Schalkwyk MS</t>
  </si>
  <si>
    <t>Lars Lagestam MS</t>
  </si>
  <si>
    <t>Genevieve Geddes MS</t>
  </si>
  <si>
    <t>Jaydin Lombard MS</t>
  </si>
  <si>
    <t>Shawn Fritz MS</t>
  </si>
  <si>
    <r>
      <t>Louwtjie van den Berg</t>
    </r>
    <r>
      <rPr>
        <b/>
        <sz val="8"/>
        <color theme="0"/>
        <rFont val="Verdana"/>
        <family val="2"/>
      </rPr>
      <t xml:space="preserve"> MS</t>
    </r>
  </si>
  <si>
    <r>
      <t>Ester Cloete</t>
    </r>
    <r>
      <rPr>
        <b/>
        <sz val="8"/>
        <color theme="0"/>
        <rFont val="Verdana"/>
        <family val="2"/>
      </rPr>
      <t xml:space="preserve"> MS</t>
    </r>
  </si>
  <si>
    <r>
      <t xml:space="preserve">JP van den Berg </t>
    </r>
    <r>
      <rPr>
        <b/>
        <sz val="8"/>
        <color theme="0"/>
        <rFont val="Verdana"/>
        <family val="2"/>
      </rPr>
      <t>MS</t>
    </r>
  </si>
  <si>
    <r>
      <t xml:space="preserve">Hannes van der Walt </t>
    </r>
    <r>
      <rPr>
        <sz val="8"/>
        <color theme="0"/>
        <rFont val="Verdana"/>
        <family val="2"/>
      </rPr>
      <t>MS</t>
    </r>
  </si>
  <si>
    <r>
      <t xml:space="preserve">Rayno Bannink </t>
    </r>
    <r>
      <rPr>
        <sz val="8"/>
        <color theme="0"/>
        <rFont val="Verdana"/>
        <family val="2"/>
      </rPr>
      <t>MS</t>
    </r>
  </si>
  <si>
    <r>
      <t xml:space="preserve">Willie van Schalkwyk </t>
    </r>
    <r>
      <rPr>
        <sz val="8"/>
        <color theme="0"/>
        <rFont val="Verdana"/>
        <family val="2"/>
      </rPr>
      <t>MS</t>
    </r>
  </si>
  <si>
    <r>
      <t xml:space="preserve">Nasjki van den Berg </t>
    </r>
    <r>
      <rPr>
        <sz val="8"/>
        <color theme="0"/>
        <rFont val="Verdana"/>
        <family val="2"/>
      </rPr>
      <t>MS</t>
    </r>
  </si>
  <si>
    <r>
      <t xml:space="preserve">Jaydin Lombard </t>
    </r>
    <r>
      <rPr>
        <sz val="8"/>
        <color theme="0"/>
        <rFont val="Verdana"/>
        <family val="2"/>
      </rPr>
      <t>MS</t>
    </r>
  </si>
  <si>
    <r>
      <t xml:space="preserve">Shawn Fritz </t>
    </r>
    <r>
      <rPr>
        <sz val="8"/>
        <color theme="0"/>
        <rFont val="Verdana"/>
        <family val="2"/>
      </rPr>
      <t>MS</t>
    </r>
  </si>
  <si>
    <r>
      <t xml:space="preserve">Madalene Botha </t>
    </r>
    <r>
      <rPr>
        <sz val="8"/>
        <color theme="0"/>
        <rFont val="Verdana"/>
        <family val="2"/>
      </rPr>
      <t>MS</t>
    </r>
  </si>
  <si>
    <r>
      <t xml:space="preserve">Genevieve Geddes </t>
    </r>
    <r>
      <rPr>
        <sz val="8"/>
        <color theme="0"/>
        <rFont val="Verdana"/>
        <family val="2"/>
      </rPr>
      <t>MS</t>
    </r>
  </si>
  <si>
    <r>
      <t xml:space="preserve">Loumari Grobler </t>
    </r>
    <r>
      <rPr>
        <b/>
        <sz val="8"/>
        <color theme="0"/>
        <rFont val="Verdana"/>
        <family val="2"/>
      </rPr>
      <t>SB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</si>
</sst>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4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sz val="8"/>
      <name val="Verdana"/>
      <family val="2"/>
    </font>
    <font>
      <sz val="8"/>
      <name val="Arial Black"/>
      <family val="2"/>
    </font>
    <font>
      <b/>
      <sz val="8"/>
      <name val="Verdana"/>
      <family val="2"/>
    </font>
    <font>
      <sz val="10"/>
      <name val="Arial"/>
      <family val="2"/>
    </font>
    <font>
      <b/>
      <sz val="12"/>
      <color theme="0"/>
      <name val="Verdana"/>
      <family val="2"/>
    </font>
    <font>
      <b/>
      <sz val="8"/>
      <color rgb="FF008000"/>
      <name val="Verdana"/>
      <family val="2"/>
    </font>
    <font>
      <b/>
      <sz val="8"/>
      <color rgb="FFFF0000"/>
      <name val="Verdana"/>
      <family val="2"/>
    </font>
    <font>
      <sz val="8"/>
      <color theme="0"/>
      <name val="Verdana"/>
      <family val="2"/>
    </font>
    <font>
      <sz val="11"/>
      <name val="Calibri"/>
      <family val="2"/>
      <scheme val="minor"/>
    </font>
    <font>
      <b/>
      <sz val="8"/>
      <color theme="0"/>
      <name val="Verdana"/>
      <family val="2"/>
    </font>
    <font>
      <sz val="8"/>
      <color rgb="FF0070C0"/>
      <name val="Verdana"/>
      <family val="2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3" fillId="2" borderId="0" xfId="0" applyFont="1" applyFill="1" applyAlignment="1">
      <alignment vertical="center"/>
    </xf>
    <xf numFmtId="0" fontId="3" fillId="2" borderId="0" xfId="0" applyFont="1" applyFill="1" applyBorder="1" applyAlignment="1">
      <alignment vertical="center"/>
    </xf>
    <xf numFmtId="49" fontId="3" fillId="2" borderId="0" xfId="0" applyNumberFormat="1" applyFont="1" applyFill="1" applyBorder="1" applyAlignment="1">
      <alignment horizontal="center" vertical="center"/>
    </xf>
    <xf numFmtId="0" fontId="4" fillId="2" borderId="0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1" fontId="3" fillId="2" borderId="0" xfId="0" applyNumberFormat="1" applyFont="1" applyFill="1" applyBorder="1" applyAlignment="1">
      <alignment horizontal="center" vertical="center"/>
    </xf>
    <xf numFmtId="0" fontId="3" fillId="2" borderId="0" xfId="0" applyNumberFormat="1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6" fillId="2" borderId="0" xfId="0" applyNumberFormat="1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49" fontId="6" fillId="2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vertical="center"/>
    </xf>
    <xf numFmtId="164" fontId="8" fillId="2" borderId="0" xfId="0" applyNumberFormat="1" applyFont="1" applyFill="1" applyBorder="1" applyAlignment="1">
      <alignment vertic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3" borderId="1" xfId="0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 vertical="center"/>
    </xf>
    <xf numFmtId="0" fontId="3" fillId="4" borderId="0" xfId="0" applyFont="1" applyFill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9" fillId="4" borderId="0" xfId="0" applyFont="1" applyFill="1"/>
    <xf numFmtId="0" fontId="3" fillId="7" borderId="1" xfId="0" applyFont="1" applyFill="1" applyBorder="1"/>
    <xf numFmtId="0" fontId="3" fillId="7" borderId="1" xfId="0" applyFont="1" applyFill="1" applyBorder="1" applyAlignment="1">
      <alignment vertical="center"/>
    </xf>
    <xf numFmtId="164" fontId="3" fillId="7" borderId="1" xfId="0" applyNumberFormat="1" applyFont="1" applyFill="1" applyBorder="1" applyAlignment="1">
      <alignment vertical="center"/>
    </xf>
    <xf numFmtId="0" fontId="3" fillId="7" borderId="1" xfId="0" applyFont="1" applyFill="1" applyBorder="1" applyAlignment="1">
      <alignment horizontal="center"/>
    </xf>
    <xf numFmtId="49" fontId="4" fillId="2" borderId="2" xfId="0" applyNumberFormat="1" applyFont="1" applyFill="1" applyBorder="1" applyAlignment="1">
      <alignment horizontal="center" vertical="center"/>
    </xf>
    <xf numFmtId="1" fontId="3" fillId="2" borderId="2" xfId="0" applyNumberFormat="1" applyFont="1" applyFill="1" applyBorder="1" applyAlignment="1">
      <alignment horizontal="center" vertical="center"/>
    </xf>
    <xf numFmtId="0" fontId="3" fillId="0" borderId="0" xfId="0" applyFont="1" applyBorder="1"/>
    <xf numFmtId="49" fontId="4" fillId="0" borderId="2" xfId="0" applyNumberFormat="1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/>
    </xf>
    <xf numFmtId="1" fontId="3" fillId="0" borderId="0" xfId="0" applyNumberFormat="1" applyFont="1"/>
    <xf numFmtId="1" fontId="9" fillId="4" borderId="0" xfId="0" applyNumberFormat="1" applyFont="1" applyFill="1"/>
    <xf numFmtId="1" fontId="3" fillId="7" borderId="1" xfId="0" applyNumberFormat="1" applyFont="1" applyFill="1" applyBorder="1"/>
    <xf numFmtId="1" fontId="3" fillId="7" borderId="1" xfId="0" applyNumberFormat="1" applyFont="1" applyFill="1" applyBorder="1" applyAlignment="1">
      <alignment vertical="center"/>
    </xf>
    <xf numFmtId="1" fontId="11" fillId="7" borderId="1" xfId="0" applyNumberFormat="1" applyFont="1" applyFill="1" applyBorder="1" applyAlignment="1">
      <alignment horizontal="right"/>
    </xf>
    <xf numFmtId="0" fontId="3" fillId="8" borderId="0" xfId="0" applyFont="1" applyFill="1" applyBorder="1" applyAlignment="1">
      <alignment vertical="center"/>
    </xf>
    <xf numFmtId="164" fontId="3" fillId="8" borderId="0" xfId="0" applyNumberFormat="1" applyFont="1" applyFill="1" applyBorder="1" applyAlignment="1">
      <alignment vertical="center"/>
    </xf>
    <xf numFmtId="0" fontId="3" fillId="8" borderId="0" xfId="0" applyFont="1" applyFill="1" applyBorder="1"/>
    <xf numFmtId="0" fontId="7" fillId="9" borderId="0" xfId="0" applyFont="1" applyFill="1" applyBorder="1" applyAlignment="1">
      <alignment horizontal="left" vertical="center"/>
    </xf>
    <xf numFmtId="0" fontId="12" fillId="9" borderId="0" xfId="0" applyFont="1" applyFill="1" applyBorder="1" applyAlignment="1">
      <alignment horizontal="center" vertical="center"/>
    </xf>
    <xf numFmtId="0" fontId="7" fillId="10" borderId="0" xfId="0" applyFont="1" applyFill="1" applyBorder="1" applyAlignment="1">
      <alignment horizontal="left" vertical="center"/>
    </xf>
    <xf numFmtId="0" fontId="12" fillId="10" borderId="0" xfId="0" applyFont="1" applyFill="1" applyBorder="1" applyAlignment="1">
      <alignment horizontal="center" vertical="center"/>
    </xf>
    <xf numFmtId="0" fontId="7" fillId="11" borderId="0" xfId="0" applyFont="1" applyFill="1" applyBorder="1" applyAlignment="1">
      <alignment horizontal="left" vertical="center"/>
    </xf>
    <xf numFmtId="0" fontId="3" fillId="11" borderId="3" xfId="0" applyFont="1" applyFill="1" applyBorder="1" applyAlignment="1">
      <alignment vertical="center"/>
    </xf>
    <xf numFmtId="0" fontId="7" fillId="11" borderId="4" xfId="0" applyFont="1" applyFill="1" applyBorder="1" applyAlignment="1">
      <alignment horizontal="left" vertical="center"/>
    </xf>
    <xf numFmtId="0" fontId="3" fillId="11" borderId="5" xfId="0" applyFont="1" applyFill="1" applyBorder="1" applyAlignment="1">
      <alignment vertical="center"/>
    </xf>
    <xf numFmtId="0" fontId="3" fillId="11" borderId="6" xfId="0" applyFont="1" applyFill="1" applyBorder="1" applyAlignment="1">
      <alignment vertical="center"/>
    </xf>
    <xf numFmtId="0" fontId="3" fillId="11" borderId="7" xfId="0" applyFont="1" applyFill="1" applyBorder="1" applyAlignment="1">
      <alignment vertical="center"/>
    </xf>
    <xf numFmtId="0" fontId="3" fillId="11" borderId="8" xfId="0" applyFont="1" applyFill="1" applyBorder="1" applyAlignment="1">
      <alignment vertical="center"/>
    </xf>
    <xf numFmtId="0" fontId="3" fillId="11" borderId="9" xfId="0" applyFont="1" applyFill="1" applyBorder="1" applyAlignment="1">
      <alignment horizontal="center" vertical="center"/>
    </xf>
    <xf numFmtId="0" fontId="3" fillId="11" borderId="9" xfId="0" applyFont="1" applyFill="1" applyBorder="1" applyAlignment="1">
      <alignment vertical="center"/>
    </xf>
    <xf numFmtId="164" fontId="3" fillId="11" borderId="9" xfId="0" applyNumberFormat="1" applyFont="1" applyFill="1" applyBorder="1" applyAlignment="1">
      <alignment vertical="center"/>
    </xf>
    <xf numFmtId="0" fontId="3" fillId="11" borderId="10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1" fontId="4" fillId="2" borderId="13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1" fontId="3" fillId="2" borderId="13" xfId="0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164" fontId="3" fillId="2" borderId="9" xfId="0" applyNumberFormat="1" applyFont="1" applyFill="1" applyBorder="1" applyAlignment="1">
      <alignment vertical="center"/>
    </xf>
    <xf numFmtId="1" fontId="3" fillId="2" borderId="9" xfId="0" applyNumberFormat="1" applyFont="1" applyFill="1" applyBorder="1" applyAlignment="1">
      <alignment horizontal="center" vertical="center"/>
    </xf>
    <xf numFmtId="1" fontId="3" fillId="2" borderId="14" xfId="0" applyNumberFormat="1" applyFont="1" applyFill="1" applyBorder="1" applyAlignment="1">
      <alignment horizontal="center" vertical="center"/>
    </xf>
    <xf numFmtId="1" fontId="3" fillId="2" borderId="15" xfId="0" applyNumberFormat="1" applyFont="1" applyFill="1" applyBorder="1" applyAlignment="1">
      <alignment horizontal="center" vertical="center"/>
    </xf>
    <xf numFmtId="0" fontId="3" fillId="2" borderId="9" xfId="0" applyFont="1" applyFill="1" applyBorder="1" applyAlignment="1">
      <alignment vertical="center"/>
    </xf>
    <xf numFmtId="0" fontId="8" fillId="2" borderId="6" xfId="0" applyFont="1" applyFill="1" applyBorder="1" applyAlignment="1">
      <alignment horizontal="center" vertical="center"/>
    </xf>
    <xf numFmtId="0" fontId="3" fillId="9" borderId="3" xfId="0" applyFont="1" applyFill="1" applyBorder="1" applyAlignment="1">
      <alignment vertical="center"/>
    </xf>
    <xf numFmtId="0" fontId="7" fillId="9" borderId="4" xfId="0" applyFont="1" applyFill="1" applyBorder="1" applyAlignment="1">
      <alignment horizontal="left" vertical="center"/>
    </xf>
    <xf numFmtId="0" fontId="3" fillId="9" borderId="5" xfId="0" applyFont="1" applyFill="1" applyBorder="1" applyAlignment="1">
      <alignment vertical="center"/>
    </xf>
    <xf numFmtId="0" fontId="3" fillId="9" borderId="6" xfId="0" applyFont="1" applyFill="1" applyBorder="1" applyAlignment="1">
      <alignment vertical="center"/>
    </xf>
    <xf numFmtId="0" fontId="3" fillId="9" borderId="7" xfId="0" applyFont="1" applyFill="1" applyBorder="1" applyAlignment="1">
      <alignment vertical="center"/>
    </xf>
    <xf numFmtId="0" fontId="3" fillId="9" borderId="8" xfId="0" applyFont="1" applyFill="1" applyBorder="1" applyAlignment="1">
      <alignment vertical="center"/>
    </xf>
    <xf numFmtId="0" fontId="3" fillId="9" borderId="9" xfId="0" applyFont="1" applyFill="1" applyBorder="1" applyAlignment="1">
      <alignment horizontal="center" vertical="center"/>
    </xf>
    <xf numFmtId="0" fontId="3" fillId="9" borderId="9" xfId="0" applyFont="1" applyFill="1" applyBorder="1" applyAlignment="1">
      <alignment vertical="center"/>
    </xf>
    <xf numFmtId="164" fontId="3" fillId="9" borderId="9" xfId="0" applyNumberFormat="1" applyFont="1" applyFill="1" applyBorder="1" applyAlignment="1">
      <alignment vertical="center"/>
    </xf>
    <xf numFmtId="1" fontId="3" fillId="9" borderId="9" xfId="0" applyNumberFormat="1" applyFont="1" applyFill="1" applyBorder="1" applyAlignment="1">
      <alignment vertical="center"/>
    </xf>
    <xf numFmtId="0" fontId="3" fillId="9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1" fontId="4" fillId="0" borderId="13" xfId="0" applyNumberFormat="1" applyFont="1" applyFill="1" applyBorder="1" applyAlignment="1">
      <alignment horizontal="center" vertical="center"/>
    </xf>
    <xf numFmtId="1" fontId="3" fillId="2" borderId="13" xfId="0" applyNumberFormat="1" applyFont="1" applyFill="1" applyBorder="1" applyAlignment="1">
      <alignment vertical="center"/>
    </xf>
    <xf numFmtId="1" fontId="3" fillId="2" borderId="15" xfId="0" applyNumberFormat="1" applyFont="1" applyFill="1" applyBorder="1" applyAlignment="1">
      <alignment vertical="center"/>
    </xf>
    <xf numFmtId="0" fontId="5" fillId="0" borderId="4" xfId="0" applyFont="1" applyFill="1" applyBorder="1" applyAlignment="1">
      <alignment horizontal="left" vertical="center"/>
    </xf>
    <xf numFmtId="0" fontId="3" fillId="8" borderId="9" xfId="0" applyFont="1" applyFill="1" applyBorder="1"/>
    <xf numFmtId="0" fontId="3" fillId="10" borderId="3" xfId="0" applyFont="1" applyFill="1" applyBorder="1" applyAlignment="1">
      <alignment vertical="center"/>
    </xf>
    <xf numFmtId="0" fontId="7" fillId="10" borderId="4" xfId="0" applyFont="1" applyFill="1" applyBorder="1" applyAlignment="1">
      <alignment horizontal="left" vertical="center"/>
    </xf>
    <xf numFmtId="0" fontId="3" fillId="10" borderId="5" xfId="0" applyFont="1" applyFill="1" applyBorder="1" applyAlignment="1">
      <alignment vertical="center"/>
    </xf>
    <xf numFmtId="0" fontId="3" fillId="10" borderId="6" xfId="0" applyFont="1" applyFill="1" applyBorder="1" applyAlignment="1">
      <alignment vertical="center"/>
    </xf>
    <xf numFmtId="0" fontId="3" fillId="10" borderId="7" xfId="0" applyFont="1" applyFill="1" applyBorder="1" applyAlignment="1">
      <alignment vertical="center"/>
    </xf>
    <xf numFmtId="0" fontId="3" fillId="10" borderId="8" xfId="0" applyFont="1" applyFill="1" applyBorder="1" applyAlignment="1">
      <alignment vertical="center"/>
    </xf>
    <xf numFmtId="0" fontId="7" fillId="10" borderId="9" xfId="0" applyFont="1" applyFill="1" applyBorder="1" applyAlignment="1">
      <alignment horizontal="left" vertical="center"/>
    </xf>
    <xf numFmtId="0" fontId="3" fillId="10" borderId="10" xfId="0" applyFont="1" applyFill="1" applyBorder="1" applyAlignment="1">
      <alignment vertical="center"/>
    </xf>
    <xf numFmtId="0" fontId="3" fillId="10" borderId="9" xfId="0" applyFont="1" applyFill="1" applyBorder="1" applyAlignment="1">
      <alignment horizontal="center" vertical="center"/>
    </xf>
    <xf numFmtId="0" fontId="3" fillId="10" borderId="9" xfId="0" applyFont="1" applyFill="1" applyBorder="1" applyAlignment="1">
      <alignment vertical="center"/>
    </xf>
    <xf numFmtId="164" fontId="3" fillId="10" borderId="9" xfId="0" applyNumberFormat="1" applyFont="1" applyFill="1" applyBorder="1" applyAlignment="1">
      <alignment vertical="center"/>
    </xf>
    <xf numFmtId="1" fontId="3" fillId="10" borderId="9" xfId="0" applyNumberFormat="1" applyFont="1" applyFill="1" applyBorder="1" applyAlignment="1">
      <alignment vertical="center"/>
    </xf>
    <xf numFmtId="1" fontId="3" fillId="7" borderId="0" xfId="0" applyNumberFormat="1" applyFont="1" applyFill="1" applyBorder="1" applyAlignment="1">
      <alignment vertical="center"/>
    </xf>
    <xf numFmtId="1" fontId="3" fillId="12" borderId="1" xfId="0" applyNumberFormat="1" applyFont="1" applyFill="1" applyBorder="1" applyAlignment="1">
      <alignment vertical="center"/>
    </xf>
    <xf numFmtId="1" fontId="3" fillId="13" borderId="1" xfId="0" applyNumberFormat="1" applyFont="1" applyFill="1" applyBorder="1" applyAlignment="1">
      <alignment vertical="center"/>
    </xf>
    <xf numFmtId="1" fontId="3" fillId="12" borderId="1" xfId="0" applyNumberFormat="1" applyFont="1" applyFill="1" applyBorder="1"/>
    <xf numFmtId="1" fontId="3" fillId="7" borderId="1" xfId="0" applyNumberFormat="1" applyFont="1" applyFill="1" applyBorder="1" applyAlignment="1">
      <alignment horizontal="right"/>
    </xf>
    <xf numFmtId="165" fontId="12" fillId="10" borderId="0" xfId="0" applyNumberFormat="1" applyFont="1" applyFill="1" applyBorder="1" applyAlignment="1">
      <alignment horizontal="center" vertical="center"/>
    </xf>
    <xf numFmtId="165" fontId="12" fillId="9" borderId="0" xfId="0" applyNumberFormat="1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1" fontId="5" fillId="2" borderId="0" xfId="0" applyNumberFormat="1" applyFont="1" applyFill="1" applyBorder="1" applyAlignment="1">
      <alignment horizontal="center" vertical="center"/>
    </xf>
    <xf numFmtId="1" fontId="5" fillId="2" borderId="2" xfId="0" applyNumberFormat="1" applyFont="1" applyFill="1" applyBorder="1" applyAlignment="1">
      <alignment horizontal="center" vertical="center"/>
    </xf>
    <xf numFmtId="1" fontId="5" fillId="2" borderId="13" xfId="0" applyNumberFormat="1" applyFont="1" applyFill="1" applyBorder="1" applyAlignment="1">
      <alignment vertical="center"/>
    </xf>
    <xf numFmtId="0" fontId="5" fillId="8" borderId="0" xfId="0" applyFont="1" applyFill="1" applyBorder="1" applyAlignment="1">
      <alignment vertical="center"/>
    </xf>
    <xf numFmtId="164" fontId="5" fillId="8" borderId="0" xfId="0" applyNumberFormat="1" applyFont="1" applyFill="1" applyBorder="1" applyAlignment="1">
      <alignment vertical="center"/>
    </xf>
    <xf numFmtId="0" fontId="5" fillId="8" borderId="0" xfId="0" applyFont="1" applyFill="1" applyBorder="1"/>
    <xf numFmtId="0" fontId="5" fillId="0" borderId="0" xfId="0" applyFont="1" applyBorder="1"/>
    <xf numFmtId="1" fontId="5" fillId="2" borderId="13" xfId="0" applyNumberFormat="1" applyFont="1" applyFill="1" applyBorder="1" applyAlignment="1">
      <alignment horizontal="center" vertical="center"/>
    </xf>
    <xf numFmtId="0" fontId="13" fillId="10" borderId="3" xfId="0" applyFont="1" applyFill="1" applyBorder="1" applyAlignment="1">
      <alignment vertic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8"/>
  </sheetPr>
  <dimension ref="A1:R91"/>
  <sheetViews>
    <sheetView showGridLines="0" tabSelected="1" zoomScaleNormal="100" zoomScaleSheetLayoutView="85" workbookViewId="0">
      <selection activeCell="R6" sqref="R6"/>
    </sheetView>
  </sheetViews>
  <sheetFormatPr defaultRowHeight="11.25" customHeight="1" x14ac:dyDescent="0.2"/>
  <cols>
    <col min="1" max="1" width="2.7109375" style="10" customWidth="1"/>
    <col min="2" max="2" width="3.7109375" style="11" customWidth="1"/>
    <col min="3" max="3" width="34.7109375" style="8" customWidth="1"/>
    <col min="4" max="4" width="6.7109375" style="9" customWidth="1"/>
    <col min="5" max="7" width="7.7109375" style="9" bestFit="1" customWidth="1"/>
    <col min="8" max="9" width="6.28515625" style="9" customWidth="1"/>
    <col min="10" max="10" width="6.7109375" style="9" customWidth="1"/>
    <col min="11" max="11" width="6.85546875" style="9" bestFit="1" customWidth="1"/>
    <col min="12" max="12" width="6.28515625" style="9" customWidth="1"/>
    <col min="13" max="14" width="7.7109375" style="9" customWidth="1"/>
    <col min="15" max="15" width="7.28515625" style="9" customWidth="1"/>
    <col min="16" max="16" width="2.42578125" style="8" customWidth="1"/>
    <col min="17" max="17" width="8.7109375" style="12" customWidth="1"/>
    <col min="18" max="16384" width="9.140625" style="10"/>
  </cols>
  <sheetData>
    <row r="1" spans="1:17" s="1" customFormat="1" ht="18.75" customHeight="1" x14ac:dyDescent="0.2">
      <c r="A1" s="123" t="s">
        <v>50</v>
      </c>
      <c r="B1" s="95" t="s">
        <v>82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6"/>
      <c r="Q1" s="3"/>
    </row>
    <row r="2" spans="1:17" s="1" customFormat="1" ht="18.75" customHeight="1" thickBot="1" x14ac:dyDescent="0.25">
      <c r="A2" s="97"/>
      <c r="B2" s="45" t="s">
        <v>49</v>
      </c>
      <c r="C2" s="45"/>
      <c r="D2" s="46">
        <f>COUNTIF(D6:D29,$A$1)</f>
        <v>11</v>
      </c>
      <c r="E2" s="46">
        <f>COUNTIF(E6:E29,$A$1)</f>
        <v>15</v>
      </c>
      <c r="F2" s="46">
        <f>COUNTIF(F6:F29,$A$1)</f>
        <v>12</v>
      </c>
      <c r="G2" s="46">
        <f>COUNTIF(G6:G29,$A$1)</f>
        <v>12</v>
      </c>
      <c r="H2" s="46"/>
      <c r="I2" s="46"/>
      <c r="J2" s="46">
        <f>COUNTIF(J6:J29,$A$1)</f>
        <v>10</v>
      </c>
      <c r="K2" s="46">
        <f>COUNTIF(K6:K29,$A$1)</f>
        <v>14</v>
      </c>
      <c r="L2" s="46"/>
      <c r="M2" s="46"/>
      <c r="N2" s="46">
        <f>D2+E2+F2+G2+J2+K2</f>
        <v>74</v>
      </c>
      <c r="O2" s="111">
        <f>N2/6</f>
        <v>12.333333333333334</v>
      </c>
      <c r="P2" s="98"/>
      <c r="Q2" s="3"/>
    </row>
    <row r="3" spans="1:17" s="1" customFormat="1" ht="11.25" customHeight="1" x14ac:dyDescent="0.2">
      <c r="A3" s="97"/>
      <c r="B3" s="58"/>
      <c r="C3" s="59"/>
      <c r="D3" s="62" t="s">
        <v>1</v>
      </c>
      <c r="E3" s="62" t="s">
        <v>2</v>
      </c>
      <c r="F3" s="62" t="s">
        <v>3</v>
      </c>
      <c r="G3" s="62" t="s">
        <v>4</v>
      </c>
      <c r="H3" s="61" t="s">
        <v>11</v>
      </c>
      <c r="I3" s="61" t="s">
        <v>7</v>
      </c>
      <c r="J3" s="62" t="s">
        <v>5</v>
      </c>
      <c r="K3" s="62" t="s">
        <v>6</v>
      </c>
      <c r="L3" s="61" t="s">
        <v>11</v>
      </c>
      <c r="M3" s="62" t="s">
        <v>44</v>
      </c>
      <c r="N3" s="62" t="s">
        <v>8</v>
      </c>
      <c r="O3" s="63"/>
      <c r="P3" s="98"/>
      <c r="Q3" s="3"/>
    </row>
    <row r="4" spans="1:17" s="1" customFormat="1" ht="11.25" customHeight="1" x14ac:dyDescent="0.2">
      <c r="A4" s="97"/>
      <c r="B4" s="64"/>
      <c r="C4" s="4"/>
      <c r="D4" s="5" t="s">
        <v>76</v>
      </c>
      <c r="E4" s="5" t="s">
        <v>77</v>
      </c>
      <c r="F4" s="5" t="s">
        <v>45</v>
      </c>
      <c r="G4" s="5" t="s">
        <v>78</v>
      </c>
      <c r="H4" s="30" t="s">
        <v>10</v>
      </c>
      <c r="I4" s="30" t="s">
        <v>28</v>
      </c>
      <c r="J4" s="5" t="s">
        <v>79</v>
      </c>
      <c r="K4" s="5" t="s">
        <v>80</v>
      </c>
      <c r="L4" s="30" t="s">
        <v>10</v>
      </c>
      <c r="M4" s="5" t="s">
        <v>7</v>
      </c>
      <c r="N4" s="5" t="s">
        <v>7</v>
      </c>
      <c r="O4" s="65" t="s">
        <v>9</v>
      </c>
      <c r="P4" s="98"/>
      <c r="Q4" s="3"/>
    </row>
    <row r="5" spans="1:17" s="1" customFormat="1" ht="11.25" customHeight="1" x14ac:dyDescent="0.2">
      <c r="A5" s="97"/>
      <c r="B5" s="64"/>
      <c r="C5" s="4"/>
      <c r="D5" s="5"/>
      <c r="E5" s="5"/>
      <c r="F5" s="5"/>
      <c r="G5" s="5"/>
      <c r="H5" s="30"/>
      <c r="I5" s="30"/>
      <c r="J5" s="5"/>
      <c r="K5" s="5"/>
      <c r="L5" s="30"/>
      <c r="M5" s="5"/>
      <c r="N5" s="5"/>
      <c r="O5" s="65"/>
      <c r="P5" s="98"/>
      <c r="Q5" s="3"/>
    </row>
    <row r="6" spans="1:17" s="1" customFormat="1" ht="11.25" customHeight="1" x14ac:dyDescent="0.2">
      <c r="A6" s="97"/>
      <c r="B6" s="113">
        <v>1</v>
      </c>
      <c r="C6" s="114" t="s">
        <v>19</v>
      </c>
      <c r="D6" s="115">
        <f>VLOOKUP(C6,'Points Master'!$B:$L,4,FALSE)</f>
        <v>85</v>
      </c>
      <c r="E6" s="115">
        <f>VLOOKUP(C6,'Points Master'!B:L,5,FALSE)</f>
        <v>45</v>
      </c>
      <c r="F6" s="115">
        <f>VLOOKUP(C6,'Points Master'!B:L,6,FALSE)</f>
        <v>85</v>
      </c>
      <c r="G6" s="115">
        <f>VLOOKUP(C6,'Points Master'!B:L,7,FALSE)</f>
        <v>85</v>
      </c>
      <c r="H6" s="116">
        <f t="shared" ref="H6:H29" si="0">D6+E6+F6+G6</f>
        <v>300</v>
      </c>
      <c r="I6" s="116">
        <f t="shared" ref="I6:I29" si="1">H6/4</f>
        <v>75</v>
      </c>
      <c r="J6" s="115">
        <f>VLOOKUP(C6,'Points Master'!B:L,8,FALSE)</f>
        <v>6</v>
      </c>
      <c r="K6" s="115">
        <f>VLOOKUP(C6,'Points Master'!B:L,9,FALSE)</f>
        <v>79</v>
      </c>
      <c r="L6" s="116">
        <f t="shared" ref="L6:L29" si="2">J6+K6</f>
        <v>85</v>
      </c>
      <c r="M6" s="115">
        <f>VLOOKUP(C6,'Points Master'!$B:$L,11,FALSE)</f>
        <v>60</v>
      </c>
      <c r="N6" s="115">
        <f>VLOOKUP(C6,'Points Master'!$B:$L,10,FALSE)</f>
        <v>10</v>
      </c>
      <c r="O6" s="117">
        <f t="shared" ref="O6:O29" si="3">I6+L6+M6+N6</f>
        <v>230</v>
      </c>
      <c r="P6" s="98"/>
      <c r="Q6" s="3"/>
    </row>
    <row r="7" spans="1:17" s="1" customFormat="1" ht="11.25" customHeight="1" x14ac:dyDescent="0.2">
      <c r="A7" s="97"/>
      <c r="B7" s="113">
        <v>2</v>
      </c>
      <c r="C7" s="114" t="s">
        <v>42</v>
      </c>
      <c r="D7" s="115">
        <f>VLOOKUP(C7,'Points Master'!$B:$L,4,FALSE)</f>
        <v>7</v>
      </c>
      <c r="E7" s="115">
        <f>VLOOKUP(C7,'Points Master'!B:L,5,FALSE)</f>
        <v>80</v>
      </c>
      <c r="F7" s="115">
        <f>VLOOKUP(C7,'Points Master'!B:L,6,FALSE)</f>
        <v>10</v>
      </c>
      <c r="G7" s="115">
        <f>VLOOKUP(C7,'Points Master'!B:L,7,FALSE)</f>
        <v>43</v>
      </c>
      <c r="H7" s="116">
        <f t="shared" si="0"/>
        <v>140</v>
      </c>
      <c r="I7" s="116">
        <f t="shared" si="1"/>
        <v>35</v>
      </c>
      <c r="J7" s="115">
        <f>VLOOKUP(C7,'Points Master'!B:L,8,FALSE)</f>
        <v>42</v>
      </c>
      <c r="K7" s="115">
        <f>VLOOKUP(C7,'Points Master'!B:L,9,FALSE)</f>
        <v>41</v>
      </c>
      <c r="L7" s="116">
        <f t="shared" si="2"/>
        <v>83</v>
      </c>
      <c r="M7" s="115">
        <f>VLOOKUP(C7,'Points Master'!$B:$L,11,FALSE)</f>
        <v>60</v>
      </c>
      <c r="N7" s="115">
        <f>VLOOKUP(C7,'Points Master'!$B:$L,10,FALSE)</f>
        <v>0</v>
      </c>
      <c r="O7" s="117">
        <f t="shared" si="3"/>
        <v>178</v>
      </c>
      <c r="P7" s="98"/>
      <c r="Q7" s="3"/>
    </row>
    <row r="8" spans="1:17" s="1" customFormat="1" ht="11.25" customHeight="1" x14ac:dyDescent="0.2">
      <c r="A8" s="97"/>
      <c r="B8" s="113">
        <v>3</v>
      </c>
      <c r="C8" s="114" t="s">
        <v>161</v>
      </c>
      <c r="D8" s="115">
        <f>VLOOKUP(C8,'Points Master'!$B:$L,4,FALSE)</f>
        <v>0</v>
      </c>
      <c r="E8" s="115">
        <f>VLOOKUP(C8,'Points Master'!B:L,5,FALSE)</f>
        <v>0</v>
      </c>
      <c r="F8" s="115">
        <f>VLOOKUP(C8,'Points Master'!B:L,6,FALSE)</f>
        <v>0</v>
      </c>
      <c r="G8" s="115">
        <f>VLOOKUP(C8,'Points Master'!B:L,7,FALSE)</f>
        <v>0</v>
      </c>
      <c r="H8" s="116">
        <f t="shared" si="0"/>
        <v>0</v>
      </c>
      <c r="I8" s="116">
        <f t="shared" si="1"/>
        <v>0</v>
      </c>
      <c r="J8" s="115">
        <f>VLOOKUP(C8,'Points Master'!B:L,8,FALSE)</f>
        <v>79</v>
      </c>
      <c r="K8" s="115">
        <f>VLOOKUP(C8,'Points Master'!B:L,9,FALSE)</f>
        <v>74</v>
      </c>
      <c r="L8" s="116">
        <f t="shared" si="2"/>
        <v>153</v>
      </c>
      <c r="M8" s="115">
        <f>VLOOKUP(C8,'Points Master'!$B:$L,11,FALSE)</f>
        <v>20</v>
      </c>
      <c r="N8" s="115">
        <f>VLOOKUP(C8,'Points Master'!$B:$L,10,FALSE)</f>
        <v>0</v>
      </c>
      <c r="O8" s="117">
        <f t="shared" si="3"/>
        <v>173</v>
      </c>
      <c r="P8" s="98"/>
      <c r="Q8" s="3"/>
    </row>
    <row r="9" spans="1:17" s="1" customFormat="1" ht="11.25" customHeight="1" x14ac:dyDescent="0.2">
      <c r="A9" s="97"/>
      <c r="B9" s="67">
        <v>4</v>
      </c>
      <c r="C9" s="2" t="s">
        <v>22</v>
      </c>
      <c r="D9" s="6">
        <v>16</v>
      </c>
      <c r="E9" s="6">
        <v>16</v>
      </c>
      <c r="F9" s="6">
        <v>16</v>
      </c>
      <c r="G9" s="6">
        <v>16</v>
      </c>
      <c r="H9" s="31">
        <f t="shared" si="0"/>
        <v>64</v>
      </c>
      <c r="I9" s="31">
        <f t="shared" si="1"/>
        <v>16</v>
      </c>
      <c r="J9" s="6">
        <v>16</v>
      </c>
      <c r="K9" s="6">
        <f>VLOOKUP(C9,'Points Master'!B:L,9,FALSE)</f>
        <v>70</v>
      </c>
      <c r="L9" s="31">
        <f t="shared" si="2"/>
        <v>86</v>
      </c>
      <c r="M9" s="6">
        <f>VLOOKUP(C9,'Points Master'!$B:$L,11,FALSE)</f>
        <v>60</v>
      </c>
      <c r="N9" s="6">
        <f>VLOOKUP(C9,'Points Master'!$B:$L,10,FALSE)</f>
        <v>0</v>
      </c>
      <c r="O9" s="90">
        <f t="shared" si="3"/>
        <v>162</v>
      </c>
      <c r="P9" s="98"/>
      <c r="Q9" s="3"/>
    </row>
    <row r="10" spans="1:17" s="1" customFormat="1" ht="11.25" customHeight="1" x14ac:dyDescent="0.2">
      <c r="A10" s="97"/>
      <c r="B10" s="67">
        <v>5</v>
      </c>
      <c r="C10" s="2" t="s">
        <v>74</v>
      </c>
      <c r="D10" s="6">
        <v>16</v>
      </c>
      <c r="E10" s="6">
        <v>16</v>
      </c>
      <c r="F10" s="6">
        <v>16</v>
      </c>
      <c r="G10" s="6">
        <v>0</v>
      </c>
      <c r="H10" s="31">
        <f t="shared" si="0"/>
        <v>48</v>
      </c>
      <c r="I10" s="31">
        <f t="shared" si="1"/>
        <v>12</v>
      </c>
      <c r="J10" s="6">
        <v>0</v>
      </c>
      <c r="K10" s="6">
        <f>VLOOKUP(C10,'Points Master'!B:L,9,FALSE)</f>
        <v>54</v>
      </c>
      <c r="L10" s="31">
        <f t="shared" si="2"/>
        <v>54</v>
      </c>
      <c r="M10" s="6">
        <f>VLOOKUP(C10,'Points Master'!$B:$L,11,FALSE)</f>
        <v>60</v>
      </c>
      <c r="N10" s="6">
        <f>VLOOKUP(C10,'Points Master'!$B:$L,10,FALSE)</f>
        <v>0</v>
      </c>
      <c r="O10" s="90">
        <f t="shared" si="3"/>
        <v>126</v>
      </c>
      <c r="P10" s="98"/>
      <c r="Q10" s="3"/>
    </row>
    <row r="11" spans="1:17" s="1" customFormat="1" ht="11.25" customHeight="1" x14ac:dyDescent="0.2">
      <c r="A11" s="97"/>
      <c r="B11" s="67">
        <v>6</v>
      </c>
      <c r="C11" s="2" t="s">
        <v>20</v>
      </c>
      <c r="D11" s="6">
        <f>VLOOKUP(C11,'Points Master'!$B:$L,4,FALSE)</f>
        <v>11</v>
      </c>
      <c r="E11" s="6">
        <f>VLOOKUP(C11,'Points Master'!B:L,5,FALSE)</f>
        <v>44</v>
      </c>
      <c r="F11" s="6">
        <f>VLOOKUP(C11,'Points Master'!B:L,6,FALSE)</f>
        <v>73</v>
      </c>
      <c r="G11" s="6">
        <f>VLOOKUP(C11,'Points Master'!B:L,7,FALSE)</f>
        <v>74</v>
      </c>
      <c r="H11" s="31">
        <f t="shared" si="0"/>
        <v>202</v>
      </c>
      <c r="I11" s="31">
        <f t="shared" si="1"/>
        <v>50.5</v>
      </c>
      <c r="J11" s="6">
        <f>VLOOKUP(C11,'Points Master'!B:L,8,FALSE)</f>
        <v>0</v>
      </c>
      <c r="K11" s="6">
        <f>VLOOKUP(C11,'Points Master'!B:L,9,FALSE)</f>
        <v>16</v>
      </c>
      <c r="L11" s="31">
        <f t="shared" si="2"/>
        <v>16</v>
      </c>
      <c r="M11" s="6">
        <f>VLOOKUP(C11,'Points Master'!$B:$L,11,FALSE)</f>
        <v>50</v>
      </c>
      <c r="N11" s="6">
        <f>VLOOKUP(C11,'Points Master'!$B:$L,10,FALSE)</f>
        <v>0</v>
      </c>
      <c r="O11" s="90">
        <f t="shared" si="3"/>
        <v>116.5</v>
      </c>
      <c r="P11" s="98"/>
      <c r="Q11" s="3"/>
    </row>
    <row r="12" spans="1:17" s="1" customFormat="1" ht="11.25" customHeight="1" x14ac:dyDescent="0.2">
      <c r="A12" s="97"/>
      <c r="B12" s="67">
        <v>7</v>
      </c>
      <c r="C12" s="2" t="s">
        <v>24</v>
      </c>
      <c r="D12" s="6">
        <v>16</v>
      </c>
      <c r="E12" s="6">
        <v>16</v>
      </c>
      <c r="F12" s="6">
        <v>16</v>
      </c>
      <c r="G12" s="6">
        <v>16</v>
      </c>
      <c r="H12" s="31">
        <f t="shared" si="0"/>
        <v>64</v>
      </c>
      <c r="I12" s="31">
        <f t="shared" si="1"/>
        <v>16</v>
      </c>
      <c r="J12" s="6">
        <v>16</v>
      </c>
      <c r="K12" s="6">
        <f>VLOOKUP(C12,'Points Master'!B:L,9,FALSE)</f>
        <v>12</v>
      </c>
      <c r="L12" s="31">
        <f t="shared" si="2"/>
        <v>28</v>
      </c>
      <c r="M12" s="6">
        <f>VLOOKUP(C12,'Points Master'!$B:$L,11,FALSE)</f>
        <v>60</v>
      </c>
      <c r="N12" s="6">
        <f>VLOOKUP(C12,'Points Master'!$B:$L,10,FALSE)</f>
        <v>0</v>
      </c>
      <c r="O12" s="90">
        <f t="shared" si="3"/>
        <v>104</v>
      </c>
      <c r="P12" s="98"/>
      <c r="Q12" s="3"/>
    </row>
    <row r="13" spans="1:17" s="1" customFormat="1" ht="11.25" customHeight="1" x14ac:dyDescent="0.2">
      <c r="A13" s="97"/>
      <c r="B13" s="67">
        <v>8</v>
      </c>
      <c r="C13" s="2" t="s">
        <v>151</v>
      </c>
      <c r="D13" s="6">
        <f>VLOOKUP(C13,'Points Master'!$B:$L,4,FALSE)</f>
        <v>0</v>
      </c>
      <c r="E13" s="6">
        <f>VLOOKUP(C13,'Points Master'!B:L,5,FALSE)</f>
        <v>0</v>
      </c>
      <c r="F13" s="6">
        <f>VLOOKUP(C13,'Points Master'!B:L,6,FALSE)</f>
        <v>0</v>
      </c>
      <c r="G13" s="6">
        <f>VLOOKUP(C13,'Points Master'!B:L,7,FALSE)</f>
        <v>25</v>
      </c>
      <c r="H13" s="31">
        <f t="shared" si="0"/>
        <v>25</v>
      </c>
      <c r="I13" s="31">
        <f t="shared" si="1"/>
        <v>6.25</v>
      </c>
      <c r="J13" s="6">
        <f>VLOOKUP(C13,'Points Master'!B:L,8,FALSE)</f>
        <v>64</v>
      </c>
      <c r="K13" s="6">
        <f>VLOOKUP(C13,'Points Master'!B:L,9,FALSE)</f>
        <v>0</v>
      </c>
      <c r="L13" s="31">
        <f t="shared" si="2"/>
        <v>64</v>
      </c>
      <c r="M13" s="6">
        <f>VLOOKUP(C13,'Points Master'!$B:$L,11,FALSE)</f>
        <v>20</v>
      </c>
      <c r="N13" s="6">
        <f>VLOOKUP(C13,'Points Master'!$B:$L,10,FALSE)</f>
        <v>0</v>
      </c>
      <c r="O13" s="90">
        <f t="shared" si="3"/>
        <v>90.25</v>
      </c>
      <c r="P13" s="98"/>
      <c r="Q13" s="3"/>
    </row>
    <row r="14" spans="1:17" s="1" customFormat="1" ht="11.25" customHeight="1" x14ac:dyDescent="0.2">
      <c r="A14" s="97"/>
      <c r="B14" s="67">
        <v>9</v>
      </c>
      <c r="C14" s="2" t="s">
        <v>71</v>
      </c>
      <c r="D14" s="6">
        <v>0</v>
      </c>
      <c r="E14" s="6">
        <v>16</v>
      </c>
      <c r="F14" s="6">
        <v>0</v>
      </c>
      <c r="G14" s="6">
        <v>16</v>
      </c>
      <c r="H14" s="31">
        <f t="shared" si="0"/>
        <v>32</v>
      </c>
      <c r="I14" s="31">
        <f t="shared" si="1"/>
        <v>8</v>
      </c>
      <c r="J14" s="6">
        <v>0</v>
      </c>
      <c r="K14" s="6">
        <f>VLOOKUP(C14,'Points Master'!B:L,9,FALSE)</f>
        <v>6</v>
      </c>
      <c r="L14" s="31">
        <f t="shared" si="2"/>
        <v>6</v>
      </c>
      <c r="M14" s="6">
        <f>VLOOKUP(C14,'Points Master'!$B:$L,11,FALSE)</f>
        <v>60</v>
      </c>
      <c r="N14" s="6">
        <f>VLOOKUP(C14,'Points Master'!$B:$L,10,FALSE)</f>
        <v>10</v>
      </c>
      <c r="O14" s="90">
        <f t="shared" si="3"/>
        <v>84</v>
      </c>
      <c r="P14" s="98"/>
      <c r="Q14" s="3"/>
    </row>
    <row r="15" spans="1:17" s="1" customFormat="1" ht="11.25" customHeight="1" x14ac:dyDescent="0.2">
      <c r="A15" s="97"/>
      <c r="B15" s="67">
        <v>10</v>
      </c>
      <c r="C15" s="2" t="s">
        <v>147</v>
      </c>
      <c r="D15" s="6">
        <v>0</v>
      </c>
      <c r="E15" s="6">
        <v>0</v>
      </c>
      <c r="F15" s="6">
        <v>12</v>
      </c>
      <c r="G15" s="6">
        <v>16</v>
      </c>
      <c r="H15" s="31">
        <f t="shared" si="0"/>
        <v>28</v>
      </c>
      <c r="I15" s="31">
        <f t="shared" si="1"/>
        <v>7</v>
      </c>
      <c r="J15" s="6">
        <v>16</v>
      </c>
      <c r="K15" s="6">
        <f>VLOOKUP(C15,'Points Master'!B:L,9,FALSE)</f>
        <v>16</v>
      </c>
      <c r="L15" s="31">
        <f t="shared" si="2"/>
        <v>32</v>
      </c>
      <c r="M15" s="6">
        <f>VLOOKUP(C15,'Points Master'!$B:$L,11,FALSE)</f>
        <v>40</v>
      </c>
      <c r="N15" s="6">
        <f>VLOOKUP(C15,'Points Master'!$B:$L,10,FALSE)</f>
        <v>0</v>
      </c>
      <c r="O15" s="90">
        <f t="shared" si="3"/>
        <v>79</v>
      </c>
      <c r="P15" s="98"/>
      <c r="Q15" s="3"/>
    </row>
    <row r="16" spans="1:17" s="1" customFormat="1" ht="11.25" customHeight="1" x14ac:dyDescent="0.2">
      <c r="A16" s="97"/>
      <c r="B16" s="67">
        <v>11</v>
      </c>
      <c r="C16" s="2" t="s">
        <v>146</v>
      </c>
      <c r="D16" s="6">
        <f>VLOOKUP(C16,'Points Master'!$B:$L,4,FALSE)</f>
        <v>0</v>
      </c>
      <c r="E16" s="6">
        <f>VLOOKUP(C16,'Points Master'!B:L,5,FALSE)</f>
        <v>0</v>
      </c>
      <c r="F16" s="6">
        <f>VLOOKUP(C16,'Points Master'!B:L,6,FALSE)</f>
        <v>40</v>
      </c>
      <c r="G16" s="6">
        <f>VLOOKUP(C16,'Points Master'!B:L,7,FALSE)</f>
        <v>65</v>
      </c>
      <c r="H16" s="31">
        <f t="shared" si="0"/>
        <v>105</v>
      </c>
      <c r="I16" s="31">
        <f t="shared" si="1"/>
        <v>26.25</v>
      </c>
      <c r="J16" s="6">
        <f>VLOOKUP(C16,'Points Master'!B:L,8,FALSE)</f>
        <v>6</v>
      </c>
      <c r="K16" s="6">
        <f>VLOOKUP(C16,'Points Master'!B:L,9,FALSE)</f>
        <v>6</v>
      </c>
      <c r="L16" s="31">
        <f t="shared" si="2"/>
        <v>12</v>
      </c>
      <c r="M16" s="6">
        <f>VLOOKUP(C16,'Points Master'!$B:$L,11,FALSE)</f>
        <v>40</v>
      </c>
      <c r="N16" s="6">
        <f>VLOOKUP(C16,'Points Master'!$B:$L,10,FALSE)</f>
        <v>0</v>
      </c>
      <c r="O16" s="90">
        <f t="shared" si="3"/>
        <v>78.25</v>
      </c>
      <c r="P16" s="98"/>
      <c r="Q16" s="3"/>
    </row>
    <row r="17" spans="1:17" s="1" customFormat="1" ht="11.25" customHeight="1" x14ac:dyDescent="0.2">
      <c r="A17" s="97"/>
      <c r="B17" s="67">
        <v>12</v>
      </c>
      <c r="C17" s="2" t="s">
        <v>131</v>
      </c>
      <c r="D17" s="6">
        <f>VLOOKUP(C17,'Points Master'!$B:$L,4,FALSE)</f>
        <v>0</v>
      </c>
      <c r="E17" s="6">
        <f>VLOOKUP(C17,'Points Master'!B:L,5,FALSE)</f>
        <v>65</v>
      </c>
      <c r="F17" s="6">
        <f>VLOOKUP(C17,'Points Master'!B:L,6,FALSE)</f>
        <v>0</v>
      </c>
      <c r="G17" s="6">
        <f>VLOOKUP(C17,'Points Master'!B:L,7,FALSE)</f>
        <v>0</v>
      </c>
      <c r="H17" s="31">
        <f t="shared" si="0"/>
        <v>65</v>
      </c>
      <c r="I17" s="31">
        <f t="shared" si="1"/>
        <v>16.25</v>
      </c>
      <c r="J17" s="6">
        <f>VLOOKUP(C17,'Points Master'!B:L,8,FALSE)</f>
        <v>0</v>
      </c>
      <c r="K17" s="6">
        <f>VLOOKUP(C17,'Points Master'!B:L,9,FALSE)</f>
        <v>42</v>
      </c>
      <c r="L17" s="31">
        <f t="shared" si="2"/>
        <v>42</v>
      </c>
      <c r="M17" s="6">
        <f>VLOOKUP(C17,'Points Master'!$B:$L,11,FALSE)</f>
        <v>20</v>
      </c>
      <c r="N17" s="6">
        <f>VLOOKUP(C17,'Points Master'!$B:$L,10,FALSE)</f>
        <v>0</v>
      </c>
      <c r="O17" s="90">
        <f t="shared" si="3"/>
        <v>78.25</v>
      </c>
      <c r="P17" s="98"/>
      <c r="Q17" s="3"/>
    </row>
    <row r="18" spans="1:17" s="1" customFormat="1" ht="11.25" customHeight="1" x14ac:dyDescent="0.2">
      <c r="A18" s="97"/>
      <c r="B18" s="67">
        <v>13</v>
      </c>
      <c r="C18" s="2" t="s">
        <v>56</v>
      </c>
      <c r="D18" s="6">
        <v>16</v>
      </c>
      <c r="E18" s="6">
        <v>0</v>
      </c>
      <c r="F18" s="6">
        <v>0</v>
      </c>
      <c r="G18" s="6">
        <v>0</v>
      </c>
      <c r="H18" s="31">
        <f t="shared" si="0"/>
        <v>16</v>
      </c>
      <c r="I18" s="31">
        <f t="shared" si="1"/>
        <v>4</v>
      </c>
      <c r="J18" s="6">
        <v>0</v>
      </c>
      <c r="K18" s="6">
        <f>VLOOKUP(C18,'Points Master'!B:L,9,FALSE)</f>
        <v>30</v>
      </c>
      <c r="L18" s="31">
        <f t="shared" si="2"/>
        <v>30</v>
      </c>
      <c r="M18" s="6">
        <f>VLOOKUP(C18,'Points Master'!$B:$L,11,FALSE)</f>
        <v>40</v>
      </c>
      <c r="N18" s="6">
        <f>VLOOKUP(C18,'Points Master'!$B:$L,10,FALSE)</f>
        <v>0</v>
      </c>
      <c r="O18" s="90">
        <f t="shared" si="3"/>
        <v>74</v>
      </c>
      <c r="P18" s="98"/>
      <c r="Q18" s="3"/>
    </row>
    <row r="19" spans="1:17" s="1" customFormat="1" ht="11.25" customHeight="1" x14ac:dyDescent="0.2">
      <c r="A19" s="97"/>
      <c r="B19" s="67">
        <v>14</v>
      </c>
      <c r="C19" s="2" t="s">
        <v>130</v>
      </c>
      <c r="D19" s="6">
        <f>VLOOKUP(C19,'Points Master'!$B:$L,4,FALSE)</f>
        <v>0</v>
      </c>
      <c r="E19" s="6">
        <f>VLOOKUP(C19,'Points Master'!B:L,5,FALSE)</f>
        <v>23</v>
      </c>
      <c r="F19" s="6">
        <f>VLOOKUP(C19,'Points Master'!B:L,6,FALSE)</f>
        <v>69</v>
      </c>
      <c r="G19" s="6">
        <f>VLOOKUP(C19,'Points Master'!B:L,7,FALSE)</f>
        <v>16</v>
      </c>
      <c r="H19" s="31">
        <f t="shared" si="0"/>
        <v>108</v>
      </c>
      <c r="I19" s="31">
        <f t="shared" si="1"/>
        <v>27</v>
      </c>
      <c r="J19" s="6">
        <f>VLOOKUP(C19,'Points Master'!B:L,8,FALSE)</f>
        <v>0</v>
      </c>
      <c r="K19" s="6">
        <f>VLOOKUP(C19,'Points Master'!B:L,9,FALSE)</f>
        <v>0</v>
      </c>
      <c r="L19" s="31">
        <f t="shared" si="2"/>
        <v>0</v>
      </c>
      <c r="M19" s="6">
        <f>VLOOKUP(C19,'Points Master'!$B:$L,11,FALSE)</f>
        <v>30</v>
      </c>
      <c r="N19" s="6">
        <f>VLOOKUP(C19,'Points Master'!$B:$L,10,FALSE)</f>
        <v>10</v>
      </c>
      <c r="O19" s="90">
        <f t="shared" si="3"/>
        <v>67</v>
      </c>
      <c r="P19" s="98"/>
      <c r="Q19" s="3"/>
    </row>
    <row r="20" spans="1:17" s="1" customFormat="1" ht="11.25" customHeight="1" x14ac:dyDescent="0.2">
      <c r="A20" s="97"/>
      <c r="B20" s="67">
        <v>15</v>
      </c>
      <c r="C20" s="2" t="s">
        <v>29</v>
      </c>
      <c r="D20" s="6">
        <v>16</v>
      </c>
      <c r="E20" s="6">
        <v>16</v>
      </c>
      <c r="F20" s="6">
        <v>16</v>
      </c>
      <c r="G20" s="6">
        <v>16</v>
      </c>
      <c r="H20" s="31">
        <f t="shared" si="0"/>
        <v>64</v>
      </c>
      <c r="I20" s="31">
        <f t="shared" si="1"/>
        <v>16</v>
      </c>
      <c r="J20" s="6">
        <v>0</v>
      </c>
      <c r="K20" s="6">
        <f>VLOOKUP(C20,'Points Master'!B:L,9,FALSE)</f>
        <v>0</v>
      </c>
      <c r="L20" s="31">
        <f t="shared" si="2"/>
        <v>0</v>
      </c>
      <c r="M20" s="6">
        <f>VLOOKUP(C20,'Points Master'!$B:$L,11,FALSE)</f>
        <v>50</v>
      </c>
      <c r="N20" s="6">
        <f>VLOOKUP(C20,'Points Master'!$B:$L,10,FALSE)</f>
        <v>0</v>
      </c>
      <c r="O20" s="90">
        <f t="shared" si="3"/>
        <v>66</v>
      </c>
      <c r="P20" s="98"/>
      <c r="Q20" s="3"/>
    </row>
    <row r="21" spans="1:17" s="1" customFormat="1" ht="11.25" customHeight="1" x14ac:dyDescent="0.2">
      <c r="A21" s="97"/>
      <c r="B21" s="67">
        <v>16</v>
      </c>
      <c r="C21" s="2" t="s">
        <v>132</v>
      </c>
      <c r="D21" s="6">
        <f>VLOOKUP(C21,'Points Master'!$B:$L,4,FALSE)</f>
        <v>0</v>
      </c>
      <c r="E21" s="6">
        <f>VLOOKUP(C21,'Points Master'!B:L,5,FALSE)</f>
        <v>6</v>
      </c>
      <c r="F21" s="6">
        <f>VLOOKUP(C21,'Points Master'!B:L,6,FALSE)</f>
        <v>40</v>
      </c>
      <c r="G21" s="6">
        <f>VLOOKUP(C21,'Points Master'!B:L,7,FALSE)</f>
        <v>10</v>
      </c>
      <c r="H21" s="31">
        <f t="shared" si="0"/>
        <v>56</v>
      </c>
      <c r="I21" s="31">
        <f t="shared" si="1"/>
        <v>14</v>
      </c>
      <c r="J21" s="6">
        <f>VLOOKUP(C21,'Points Master'!B:L,8,FALSE)</f>
        <v>0</v>
      </c>
      <c r="K21" s="6">
        <f>VLOOKUP(C21,'Points Master'!B:L,9,FALSE)</f>
        <v>6</v>
      </c>
      <c r="L21" s="31">
        <f t="shared" si="2"/>
        <v>6</v>
      </c>
      <c r="M21" s="6">
        <f>VLOOKUP(C21,'Points Master'!$B:$L,11,FALSE)</f>
        <v>40</v>
      </c>
      <c r="N21" s="6">
        <f>VLOOKUP(C21,'Points Master'!$B:$L,10,FALSE)</f>
        <v>0</v>
      </c>
      <c r="O21" s="90">
        <f t="shared" si="3"/>
        <v>60</v>
      </c>
      <c r="P21" s="98"/>
      <c r="Q21" s="3"/>
    </row>
    <row r="22" spans="1:17" s="1" customFormat="1" ht="11.25" customHeight="1" x14ac:dyDescent="0.2">
      <c r="A22" s="97"/>
      <c r="B22" s="67">
        <v>17</v>
      </c>
      <c r="C22" s="2" t="s">
        <v>91</v>
      </c>
      <c r="D22" s="6">
        <v>0</v>
      </c>
      <c r="E22" s="6">
        <v>16</v>
      </c>
      <c r="F22" s="6">
        <v>0</v>
      </c>
      <c r="G22" s="6">
        <v>0</v>
      </c>
      <c r="H22" s="31">
        <f t="shared" si="0"/>
        <v>16</v>
      </c>
      <c r="I22" s="31">
        <f t="shared" si="1"/>
        <v>4</v>
      </c>
      <c r="J22" s="6">
        <v>0</v>
      </c>
      <c r="K22" s="6">
        <f>VLOOKUP(C22,'Points Master'!B:L,9,FALSE)</f>
        <v>16</v>
      </c>
      <c r="L22" s="31">
        <f t="shared" si="2"/>
        <v>16</v>
      </c>
      <c r="M22" s="6">
        <f>VLOOKUP(C22,'Points Master'!$B:$L,11,FALSE)</f>
        <v>40</v>
      </c>
      <c r="N22" s="6">
        <f>VLOOKUP(C22,'Points Master'!$B:$L,10,FALSE)</f>
        <v>0</v>
      </c>
      <c r="O22" s="90">
        <f t="shared" si="3"/>
        <v>60</v>
      </c>
      <c r="P22" s="98"/>
      <c r="Q22" s="3"/>
    </row>
    <row r="23" spans="1:17" s="1" customFormat="1" ht="11.25" customHeight="1" x14ac:dyDescent="0.2">
      <c r="A23" s="97"/>
      <c r="B23" s="67">
        <v>18</v>
      </c>
      <c r="C23" s="2" t="s">
        <v>90</v>
      </c>
      <c r="D23" s="6">
        <v>0</v>
      </c>
      <c r="E23" s="6">
        <v>0</v>
      </c>
      <c r="F23" s="6">
        <v>12</v>
      </c>
      <c r="G23" s="6">
        <v>0</v>
      </c>
      <c r="H23" s="31">
        <f t="shared" si="0"/>
        <v>12</v>
      </c>
      <c r="I23" s="31">
        <f t="shared" si="1"/>
        <v>3</v>
      </c>
      <c r="J23" s="6">
        <v>16</v>
      </c>
      <c r="K23" s="6">
        <f>VLOOKUP(C23,'Points Master'!B:L,9,FALSE)</f>
        <v>0</v>
      </c>
      <c r="L23" s="31">
        <f t="shared" si="2"/>
        <v>16</v>
      </c>
      <c r="M23" s="6">
        <f>VLOOKUP(C23,'Points Master'!$B:$L,11,FALSE)</f>
        <v>40</v>
      </c>
      <c r="N23" s="6">
        <f>VLOOKUP(C23,'Points Master'!$B:$L,10,FALSE)</f>
        <v>0</v>
      </c>
      <c r="O23" s="90">
        <f t="shared" si="3"/>
        <v>59</v>
      </c>
      <c r="P23" s="98"/>
      <c r="Q23" s="3"/>
    </row>
    <row r="24" spans="1:17" s="1" customFormat="1" ht="11.25" customHeight="1" x14ac:dyDescent="0.2">
      <c r="A24" s="97"/>
      <c r="B24" s="67">
        <v>19</v>
      </c>
      <c r="C24" s="2" t="s">
        <v>148</v>
      </c>
      <c r="D24" s="6">
        <v>0</v>
      </c>
      <c r="E24" s="6">
        <v>0</v>
      </c>
      <c r="F24" s="6">
        <v>0</v>
      </c>
      <c r="G24" s="6">
        <v>0</v>
      </c>
      <c r="H24" s="31">
        <f t="shared" si="0"/>
        <v>0</v>
      </c>
      <c r="I24" s="31">
        <f t="shared" si="1"/>
        <v>0</v>
      </c>
      <c r="J24" s="6">
        <v>16</v>
      </c>
      <c r="K24" s="6">
        <f>VLOOKUP(C24,'Points Master'!B:L,9,FALSE)</f>
        <v>0</v>
      </c>
      <c r="L24" s="31">
        <f t="shared" si="2"/>
        <v>16</v>
      </c>
      <c r="M24" s="6">
        <f>VLOOKUP(C24,'Points Master'!$B:$L,11,FALSE)</f>
        <v>20</v>
      </c>
      <c r="N24" s="6">
        <f>VLOOKUP(C24,'Points Master'!$B:$L,10,FALSE)</f>
        <v>0</v>
      </c>
      <c r="O24" s="90">
        <f t="shared" si="3"/>
        <v>36</v>
      </c>
      <c r="P24" s="98"/>
      <c r="Q24" s="3"/>
    </row>
    <row r="25" spans="1:17" s="1" customFormat="1" ht="11.25" customHeight="1" x14ac:dyDescent="0.2">
      <c r="A25" s="97"/>
      <c r="B25" s="67">
        <v>20</v>
      </c>
      <c r="C25" s="2" t="s">
        <v>73</v>
      </c>
      <c r="D25" s="6">
        <v>16</v>
      </c>
      <c r="E25" s="6">
        <v>0</v>
      </c>
      <c r="F25" s="6">
        <v>0</v>
      </c>
      <c r="G25" s="6">
        <v>0</v>
      </c>
      <c r="H25" s="31">
        <f t="shared" si="0"/>
        <v>16</v>
      </c>
      <c r="I25" s="31">
        <f t="shared" si="1"/>
        <v>4</v>
      </c>
      <c r="J25" s="6">
        <v>0</v>
      </c>
      <c r="K25" s="6">
        <f>VLOOKUP(C25,'Points Master'!B:L,9,FALSE)</f>
        <v>0</v>
      </c>
      <c r="L25" s="31">
        <f t="shared" si="2"/>
        <v>0</v>
      </c>
      <c r="M25" s="6">
        <f>VLOOKUP(C25,'Points Master'!$B:$L,11,FALSE)</f>
        <v>30</v>
      </c>
      <c r="N25" s="6">
        <f>VLOOKUP(C25,'Points Master'!$B:$L,10,FALSE)</f>
        <v>0</v>
      </c>
      <c r="O25" s="90">
        <f t="shared" si="3"/>
        <v>34</v>
      </c>
      <c r="P25" s="98"/>
      <c r="Q25" s="3"/>
    </row>
    <row r="26" spans="1:17" s="1" customFormat="1" ht="11.25" customHeight="1" x14ac:dyDescent="0.2">
      <c r="A26" s="97"/>
      <c r="B26" s="67">
        <v>21</v>
      </c>
      <c r="C26" s="2" t="s">
        <v>85</v>
      </c>
      <c r="D26" s="6">
        <v>12</v>
      </c>
      <c r="E26" s="6">
        <v>16</v>
      </c>
      <c r="F26" s="6">
        <v>0</v>
      </c>
      <c r="G26" s="6">
        <v>0</v>
      </c>
      <c r="H26" s="31">
        <f t="shared" si="0"/>
        <v>28</v>
      </c>
      <c r="I26" s="31">
        <f t="shared" si="1"/>
        <v>7</v>
      </c>
      <c r="J26" s="6">
        <v>0</v>
      </c>
      <c r="K26" s="6">
        <f>VLOOKUP(C26,'Points Master'!B:L,9,FALSE)</f>
        <v>0</v>
      </c>
      <c r="L26" s="31">
        <f t="shared" si="2"/>
        <v>0</v>
      </c>
      <c r="M26" s="6">
        <f>VLOOKUP(C26,'Points Master'!$B:$L,11,FALSE)</f>
        <v>20</v>
      </c>
      <c r="N26" s="6">
        <f>VLOOKUP(C26,'Points Master'!$B:$L,10,FALSE)</f>
        <v>0</v>
      </c>
      <c r="O26" s="90">
        <f t="shared" si="3"/>
        <v>27</v>
      </c>
      <c r="P26" s="98"/>
      <c r="Q26" s="3"/>
    </row>
    <row r="27" spans="1:17" s="1" customFormat="1" ht="11.25" customHeight="1" x14ac:dyDescent="0.2">
      <c r="A27" s="97"/>
      <c r="B27" s="67">
        <v>22</v>
      </c>
      <c r="C27" s="2" t="s">
        <v>67</v>
      </c>
      <c r="D27" s="6">
        <v>16</v>
      </c>
      <c r="E27" s="6">
        <v>0</v>
      </c>
      <c r="F27" s="6">
        <v>0</v>
      </c>
      <c r="G27" s="6">
        <v>0</v>
      </c>
      <c r="H27" s="31">
        <f t="shared" si="0"/>
        <v>16</v>
      </c>
      <c r="I27" s="31">
        <f t="shared" si="1"/>
        <v>4</v>
      </c>
      <c r="J27" s="6">
        <v>0</v>
      </c>
      <c r="K27" s="6">
        <f>VLOOKUP(C27,'Points Master'!B:L,9,FALSE)</f>
        <v>0</v>
      </c>
      <c r="L27" s="31">
        <f t="shared" si="2"/>
        <v>0</v>
      </c>
      <c r="M27" s="6">
        <f>VLOOKUP(C27,'Points Master'!$B:$L,11,FALSE)</f>
        <v>20</v>
      </c>
      <c r="N27" s="6">
        <f>VLOOKUP(C27,'Points Master'!$B:$L,10,FALSE)</f>
        <v>0</v>
      </c>
      <c r="O27" s="90">
        <f t="shared" si="3"/>
        <v>24</v>
      </c>
      <c r="P27" s="98"/>
      <c r="Q27" s="3"/>
    </row>
    <row r="28" spans="1:17" s="1" customFormat="1" ht="11.25" customHeight="1" x14ac:dyDescent="0.2">
      <c r="A28" s="97"/>
      <c r="B28" s="67">
        <v>23</v>
      </c>
      <c r="C28" s="2" t="s">
        <v>134</v>
      </c>
      <c r="D28" s="6">
        <v>0</v>
      </c>
      <c r="E28" s="6">
        <v>16</v>
      </c>
      <c r="F28" s="6">
        <v>0</v>
      </c>
      <c r="G28" s="6">
        <v>0</v>
      </c>
      <c r="H28" s="31">
        <f t="shared" si="0"/>
        <v>16</v>
      </c>
      <c r="I28" s="31">
        <f t="shared" si="1"/>
        <v>4</v>
      </c>
      <c r="J28" s="6">
        <v>0</v>
      </c>
      <c r="K28" s="6">
        <f>VLOOKUP(C28,'Points Master'!B:L,9,FALSE)</f>
        <v>0</v>
      </c>
      <c r="L28" s="31">
        <f t="shared" si="2"/>
        <v>0</v>
      </c>
      <c r="M28" s="6">
        <f>VLOOKUP(C28,'Points Master'!$B:$L,11,FALSE)</f>
        <v>20</v>
      </c>
      <c r="N28" s="6">
        <f>VLOOKUP(C28,'Points Master'!$B:$L,10,FALSE)</f>
        <v>0</v>
      </c>
      <c r="O28" s="90">
        <f t="shared" si="3"/>
        <v>24</v>
      </c>
      <c r="P28" s="98"/>
      <c r="Q28" s="3"/>
    </row>
    <row r="29" spans="1:17" s="1" customFormat="1" ht="11.25" customHeight="1" x14ac:dyDescent="0.2">
      <c r="A29" s="97"/>
      <c r="B29" s="67">
        <v>24</v>
      </c>
      <c r="C29" s="2" t="s">
        <v>135</v>
      </c>
      <c r="D29" s="6">
        <v>0</v>
      </c>
      <c r="E29" s="6">
        <v>16</v>
      </c>
      <c r="F29" s="6">
        <v>0</v>
      </c>
      <c r="G29" s="6">
        <v>0</v>
      </c>
      <c r="H29" s="31">
        <f t="shared" si="0"/>
        <v>16</v>
      </c>
      <c r="I29" s="31">
        <f t="shared" si="1"/>
        <v>4</v>
      </c>
      <c r="J29" s="6">
        <v>0</v>
      </c>
      <c r="K29" s="6">
        <f>VLOOKUP(C29,'Points Master'!B:L,9,FALSE)</f>
        <v>0</v>
      </c>
      <c r="L29" s="31">
        <f t="shared" si="2"/>
        <v>0</v>
      </c>
      <c r="M29" s="6">
        <f>VLOOKUP(C29,'Points Master'!$B:$L,11,FALSE)</f>
        <v>10</v>
      </c>
      <c r="N29" s="6">
        <f>VLOOKUP(C29,'Points Master'!$B:$L,10,FALSE)</f>
        <v>0</v>
      </c>
      <c r="O29" s="90">
        <f t="shared" si="3"/>
        <v>14</v>
      </c>
      <c r="P29" s="98"/>
      <c r="Q29" s="3"/>
    </row>
    <row r="30" spans="1:17" s="1" customFormat="1" ht="11.25" customHeight="1" thickBot="1" x14ac:dyDescent="0.25">
      <c r="A30" s="97"/>
      <c r="B30" s="69"/>
      <c r="C30" s="74"/>
      <c r="D30" s="71"/>
      <c r="E30" s="71"/>
      <c r="F30" s="71"/>
      <c r="G30" s="71"/>
      <c r="H30" s="72"/>
      <c r="I30" s="72"/>
      <c r="J30" s="71"/>
      <c r="K30" s="71"/>
      <c r="L30" s="72"/>
      <c r="M30" s="71"/>
      <c r="N30" s="71"/>
      <c r="O30" s="91"/>
      <c r="P30" s="98"/>
      <c r="Q30" s="3"/>
    </row>
    <row r="31" spans="1:17" s="1" customFormat="1" ht="18.75" customHeight="1" x14ac:dyDescent="0.2">
      <c r="A31" s="97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98"/>
      <c r="Q31" s="3"/>
    </row>
    <row r="32" spans="1:17" s="1" customFormat="1" ht="18.75" customHeight="1" thickBot="1" x14ac:dyDescent="0.25">
      <c r="A32" s="97"/>
      <c r="B32" s="45" t="s">
        <v>33</v>
      </c>
      <c r="C32" s="45"/>
      <c r="D32" s="46">
        <f>COUNTIF(D36:D64,$A$1)</f>
        <v>22</v>
      </c>
      <c r="E32" s="46">
        <f>COUNTIF(E36:E64,$A$1)</f>
        <v>19</v>
      </c>
      <c r="F32" s="46">
        <f>COUNTIF(F36:F64,$A$1)</f>
        <v>16</v>
      </c>
      <c r="G32" s="46">
        <f>COUNTIF(G36:G64,$A$1)</f>
        <v>18</v>
      </c>
      <c r="H32" s="46"/>
      <c r="I32" s="46"/>
      <c r="J32" s="46">
        <f>COUNTIF(J36:J64,$A$1)</f>
        <v>14</v>
      </c>
      <c r="K32" s="46">
        <f>COUNTIF(K36:K64,$A$1)</f>
        <v>11</v>
      </c>
      <c r="L32" s="46"/>
      <c r="M32" s="46"/>
      <c r="N32" s="46">
        <f>D32+E32+F32+G32+J32+K32</f>
        <v>100</v>
      </c>
      <c r="O32" s="111">
        <f>N32/6</f>
        <v>16.666666666666668</v>
      </c>
      <c r="P32" s="98"/>
      <c r="Q32" s="3"/>
    </row>
    <row r="33" spans="1:17" s="1" customFormat="1" ht="11.25" customHeight="1" x14ac:dyDescent="0.2">
      <c r="A33" s="97"/>
      <c r="B33" s="58"/>
      <c r="C33" s="59"/>
      <c r="D33" s="62" t="s">
        <v>1</v>
      </c>
      <c r="E33" s="62" t="s">
        <v>2</v>
      </c>
      <c r="F33" s="62" t="s">
        <v>3</v>
      </c>
      <c r="G33" s="62" t="s">
        <v>4</v>
      </c>
      <c r="H33" s="61" t="s">
        <v>11</v>
      </c>
      <c r="I33" s="61" t="s">
        <v>7</v>
      </c>
      <c r="J33" s="62" t="s">
        <v>5</v>
      </c>
      <c r="K33" s="62" t="s">
        <v>6</v>
      </c>
      <c r="L33" s="61" t="s">
        <v>11</v>
      </c>
      <c r="M33" s="62" t="s">
        <v>44</v>
      </c>
      <c r="N33" s="62" t="s">
        <v>8</v>
      </c>
      <c r="O33" s="63"/>
      <c r="P33" s="98"/>
      <c r="Q33" s="3"/>
    </row>
    <row r="34" spans="1:17" s="1" customFormat="1" ht="11.25" customHeight="1" x14ac:dyDescent="0.2">
      <c r="A34" s="97"/>
      <c r="B34" s="64"/>
      <c r="C34" s="4"/>
      <c r="D34" s="5" t="s">
        <v>76</v>
      </c>
      <c r="E34" s="5" t="s">
        <v>77</v>
      </c>
      <c r="F34" s="5" t="s">
        <v>45</v>
      </c>
      <c r="G34" s="5" t="s">
        <v>78</v>
      </c>
      <c r="H34" s="30" t="s">
        <v>10</v>
      </c>
      <c r="I34" s="30" t="s">
        <v>28</v>
      </c>
      <c r="J34" s="5" t="s">
        <v>79</v>
      </c>
      <c r="K34" s="5" t="s">
        <v>80</v>
      </c>
      <c r="L34" s="30" t="s">
        <v>10</v>
      </c>
      <c r="M34" s="5" t="s">
        <v>7</v>
      </c>
      <c r="N34" s="5" t="s">
        <v>7</v>
      </c>
      <c r="O34" s="65" t="s">
        <v>9</v>
      </c>
      <c r="P34" s="98"/>
      <c r="Q34" s="3"/>
    </row>
    <row r="35" spans="1:17" s="1" customFormat="1" ht="11.25" customHeight="1" x14ac:dyDescent="0.2">
      <c r="A35" s="97"/>
      <c r="B35" s="64"/>
      <c r="C35" s="4"/>
      <c r="D35" s="5"/>
      <c r="E35" s="5"/>
      <c r="F35" s="5"/>
      <c r="G35" s="5"/>
      <c r="H35" s="30"/>
      <c r="I35" s="30"/>
      <c r="J35" s="5"/>
      <c r="K35" s="5"/>
      <c r="L35" s="30"/>
      <c r="M35" s="5"/>
      <c r="N35" s="5"/>
      <c r="O35" s="65"/>
      <c r="P35" s="98"/>
      <c r="Q35" s="3"/>
    </row>
    <row r="36" spans="1:17" s="1" customFormat="1" ht="11.25" customHeight="1" x14ac:dyDescent="0.2">
      <c r="A36" s="97"/>
      <c r="B36" s="113">
        <v>1</v>
      </c>
      <c r="C36" s="118" t="s">
        <v>74</v>
      </c>
      <c r="D36" s="115">
        <f>VLOOKUP(C36,'Points Master'!$B:$L,4,FALSE)</f>
        <v>83</v>
      </c>
      <c r="E36" s="115">
        <f>VLOOKUP(C36,'Points Master'!B:L,5,FALSE)</f>
        <v>59</v>
      </c>
      <c r="F36" s="115">
        <f>VLOOKUP(C36,'Points Master'!B:L,6,FALSE)</f>
        <v>36</v>
      </c>
      <c r="G36" s="115">
        <f>VLOOKUP(C36,'Points Master'!B:L,7,FALSE)</f>
        <v>79</v>
      </c>
      <c r="H36" s="116">
        <f t="shared" ref="H36:H64" si="4">D36+E36+F36+G36</f>
        <v>257</v>
      </c>
      <c r="I36" s="116">
        <f t="shared" ref="I36:I64" si="5">H36/4</f>
        <v>64.25</v>
      </c>
      <c r="J36" s="115">
        <f>VLOOKUP(C36,'Points Master'!B:L,8,FALSE)</f>
        <v>69</v>
      </c>
      <c r="K36" s="115">
        <f>VLOOKUP(C36,'Points Master'!B:L,9,FALSE)</f>
        <v>54</v>
      </c>
      <c r="L36" s="116">
        <f t="shared" ref="L36:L64" si="6">J36+K36</f>
        <v>123</v>
      </c>
      <c r="M36" s="115">
        <f>VLOOKUP(C36,'Points Master'!$B:$L,11,FALSE)</f>
        <v>60</v>
      </c>
      <c r="N36" s="115">
        <f>VLOOKUP(C36,'Points Master'!$B:$L,10,FALSE)</f>
        <v>0</v>
      </c>
      <c r="O36" s="117">
        <f t="shared" ref="O36:O64" si="7">I36+L36+M36+N36</f>
        <v>247.25</v>
      </c>
      <c r="P36" s="98"/>
      <c r="Q36" s="3"/>
    </row>
    <row r="37" spans="1:17" s="1" customFormat="1" ht="11.25" customHeight="1" x14ac:dyDescent="0.2">
      <c r="A37" s="97"/>
      <c r="B37" s="113">
        <v>2</v>
      </c>
      <c r="C37" s="118" t="s">
        <v>22</v>
      </c>
      <c r="D37" s="115">
        <f>VLOOKUP(C37,'Points Master'!$B:$L,4,FALSE)</f>
        <v>66</v>
      </c>
      <c r="E37" s="115">
        <f>VLOOKUP(C37,'Points Master'!B:L,5,FALSE)</f>
        <v>44</v>
      </c>
      <c r="F37" s="115">
        <f>VLOOKUP(C37,'Points Master'!B:L,6,FALSE)</f>
        <v>83</v>
      </c>
      <c r="G37" s="115">
        <f>VLOOKUP(C37,'Points Master'!B:L,7,FALSE)</f>
        <v>66</v>
      </c>
      <c r="H37" s="116">
        <f t="shared" si="4"/>
        <v>259</v>
      </c>
      <c r="I37" s="116">
        <f t="shared" si="5"/>
        <v>64.75</v>
      </c>
      <c r="J37" s="115">
        <f>VLOOKUP(C37,'Points Master'!B:L,8,FALSE)</f>
        <v>50</v>
      </c>
      <c r="K37" s="115">
        <f>VLOOKUP(C37,'Points Master'!B:L,9,FALSE)</f>
        <v>70</v>
      </c>
      <c r="L37" s="116">
        <f t="shared" si="6"/>
        <v>120</v>
      </c>
      <c r="M37" s="115">
        <f>VLOOKUP(C37,'Points Master'!$B:$L,11,FALSE)</f>
        <v>60</v>
      </c>
      <c r="N37" s="115">
        <f>VLOOKUP(C37,'Points Master'!$B:$L,10,FALSE)</f>
        <v>0</v>
      </c>
      <c r="O37" s="117">
        <f t="shared" si="7"/>
        <v>244.75</v>
      </c>
      <c r="P37" s="98"/>
      <c r="Q37" s="3"/>
    </row>
    <row r="38" spans="1:17" s="1" customFormat="1" ht="11.25" customHeight="1" x14ac:dyDescent="0.2">
      <c r="A38" s="97"/>
      <c r="B38" s="113">
        <v>3</v>
      </c>
      <c r="C38" s="118" t="s">
        <v>57</v>
      </c>
      <c r="D38" s="115">
        <f>VLOOKUP(C38,'Points Master'!$B:$L,4,FALSE)</f>
        <v>12</v>
      </c>
      <c r="E38" s="115">
        <f>VLOOKUP(C38,'Points Master'!B:L,5,FALSE)</f>
        <v>78</v>
      </c>
      <c r="F38" s="115">
        <f>VLOOKUP(C38,'Points Master'!B:L,6,FALSE)</f>
        <v>68</v>
      </c>
      <c r="G38" s="115">
        <f>VLOOKUP(C38,'Points Master'!B:L,7,FALSE)</f>
        <v>38</v>
      </c>
      <c r="H38" s="116">
        <f t="shared" si="4"/>
        <v>196</v>
      </c>
      <c r="I38" s="116">
        <f t="shared" si="5"/>
        <v>49</v>
      </c>
      <c r="J38" s="115">
        <f>VLOOKUP(C38,'Points Master'!B:L,8,FALSE)</f>
        <v>40</v>
      </c>
      <c r="K38" s="115">
        <f>VLOOKUP(C38,'Points Master'!B:L,9,FALSE)</f>
        <v>83</v>
      </c>
      <c r="L38" s="116">
        <f t="shared" si="6"/>
        <v>123</v>
      </c>
      <c r="M38" s="115">
        <f>VLOOKUP(C38,'Points Master'!$B:$L,11,FALSE)</f>
        <v>60</v>
      </c>
      <c r="N38" s="115">
        <f>VLOOKUP(C38,'Points Master'!$B:$L,10,FALSE)</f>
        <v>0</v>
      </c>
      <c r="O38" s="117">
        <f t="shared" si="7"/>
        <v>232</v>
      </c>
      <c r="P38" s="98"/>
      <c r="Q38" s="3"/>
    </row>
    <row r="39" spans="1:17" s="1" customFormat="1" ht="11.25" customHeight="1" x14ac:dyDescent="0.2">
      <c r="A39" s="97"/>
      <c r="B39" s="67">
        <v>4</v>
      </c>
      <c r="C39" s="40" t="s">
        <v>24</v>
      </c>
      <c r="D39" s="6">
        <f>VLOOKUP(C39,'Points Master'!$B:$L,4,FALSE)</f>
        <v>64</v>
      </c>
      <c r="E39" s="6">
        <f>VLOOKUP(C39,'Points Master'!B:L,5,FALSE)</f>
        <v>41</v>
      </c>
      <c r="F39" s="6">
        <f>VLOOKUP(C39,'Points Master'!B:L,6,FALSE)</f>
        <v>44</v>
      </c>
      <c r="G39" s="6">
        <f>VLOOKUP(C39,'Points Master'!B:L,7,FALSE)</f>
        <v>72</v>
      </c>
      <c r="H39" s="31">
        <f t="shared" si="4"/>
        <v>221</v>
      </c>
      <c r="I39" s="31">
        <f t="shared" si="5"/>
        <v>55.25</v>
      </c>
      <c r="J39" s="6">
        <f>VLOOKUP(C39,'Points Master'!B:L,8,FALSE)</f>
        <v>64</v>
      </c>
      <c r="K39" s="6">
        <f>VLOOKUP(C39,'Points Master'!B:L,9,FALSE)</f>
        <v>12</v>
      </c>
      <c r="L39" s="31">
        <f t="shared" si="6"/>
        <v>76</v>
      </c>
      <c r="M39" s="6">
        <f>VLOOKUP(C39,'Points Master'!$B:$L,11,FALSE)</f>
        <v>60</v>
      </c>
      <c r="N39" s="6">
        <f>VLOOKUP(C39,'Points Master'!$B:$L,10,FALSE)</f>
        <v>0</v>
      </c>
      <c r="O39" s="90">
        <f t="shared" si="7"/>
        <v>191.25</v>
      </c>
      <c r="P39" s="98"/>
      <c r="Q39" s="3"/>
    </row>
    <row r="40" spans="1:17" s="1" customFormat="1" ht="11.25" customHeight="1" x14ac:dyDescent="0.2">
      <c r="A40" s="97"/>
      <c r="B40" s="67">
        <v>5</v>
      </c>
      <c r="C40" s="40" t="s">
        <v>55</v>
      </c>
      <c r="D40" s="6">
        <f>VLOOKUP(C40,'Points Master'!$B:$L,4,FALSE)</f>
        <v>38</v>
      </c>
      <c r="E40" s="6">
        <f>VLOOKUP(C40,'Points Master'!B:L,5,FALSE)</f>
        <v>38</v>
      </c>
      <c r="F40" s="6">
        <f>VLOOKUP(C40,'Points Master'!B:L,6,FALSE)</f>
        <v>39</v>
      </c>
      <c r="G40" s="6">
        <f>VLOOKUP(C40,'Points Master'!B:L,7,FALSE)</f>
        <v>39</v>
      </c>
      <c r="H40" s="31">
        <f t="shared" si="4"/>
        <v>154</v>
      </c>
      <c r="I40" s="31">
        <f t="shared" si="5"/>
        <v>38.5</v>
      </c>
      <c r="J40" s="6">
        <f>VLOOKUP(C40,'Points Master'!B:L,8,FALSE)</f>
        <v>74</v>
      </c>
      <c r="K40" s="6">
        <f>VLOOKUP(C40,'Points Master'!B:L,9,FALSE)</f>
        <v>0</v>
      </c>
      <c r="L40" s="31">
        <f t="shared" si="6"/>
        <v>74</v>
      </c>
      <c r="M40" s="6">
        <f>VLOOKUP(C40,'Points Master'!$B:$L,11,FALSE)</f>
        <v>50</v>
      </c>
      <c r="N40" s="6">
        <f>VLOOKUP(C40,'Points Master'!$B:$L,10,FALSE)</f>
        <v>0</v>
      </c>
      <c r="O40" s="90">
        <f t="shared" si="7"/>
        <v>162.5</v>
      </c>
      <c r="P40" s="98"/>
      <c r="Q40" s="3"/>
    </row>
    <row r="41" spans="1:17" s="1" customFormat="1" ht="11.25" customHeight="1" x14ac:dyDescent="0.2">
      <c r="A41" s="97"/>
      <c r="B41" s="67">
        <v>6</v>
      </c>
      <c r="C41" s="40" t="s">
        <v>68</v>
      </c>
      <c r="D41" s="6">
        <f>VLOOKUP(C41,'Points Master'!$B:$L,4,FALSE)</f>
        <v>37</v>
      </c>
      <c r="E41" s="6">
        <f>VLOOKUP(C41,'Points Master'!B:L,5,FALSE)</f>
        <v>47</v>
      </c>
      <c r="F41" s="6">
        <f>VLOOKUP(C41,'Points Master'!B:L,6,FALSE)</f>
        <v>6</v>
      </c>
      <c r="G41" s="6">
        <f>VLOOKUP(C41,'Points Master'!B:L,7,FALSE)</f>
        <v>28</v>
      </c>
      <c r="H41" s="31">
        <f t="shared" si="4"/>
        <v>118</v>
      </c>
      <c r="I41" s="31">
        <f t="shared" si="5"/>
        <v>29.5</v>
      </c>
      <c r="J41" s="6">
        <f>VLOOKUP(C41,'Points Master'!B:L,8,FALSE)</f>
        <v>0</v>
      </c>
      <c r="K41" s="6">
        <f>VLOOKUP(C41,'Points Master'!B:L,9,FALSE)</f>
        <v>69</v>
      </c>
      <c r="L41" s="31">
        <f t="shared" si="6"/>
        <v>69</v>
      </c>
      <c r="M41" s="6">
        <f>VLOOKUP(C41,'Points Master'!$B:$L,11,FALSE)</f>
        <v>50</v>
      </c>
      <c r="N41" s="6">
        <f>VLOOKUP(C41,'Points Master'!$B:$L,10,FALSE)</f>
        <v>0</v>
      </c>
      <c r="O41" s="90">
        <f t="shared" si="7"/>
        <v>148.5</v>
      </c>
      <c r="P41" s="98"/>
      <c r="Q41" s="3"/>
    </row>
    <row r="42" spans="1:17" s="1" customFormat="1" ht="11.25" customHeight="1" x14ac:dyDescent="0.2">
      <c r="A42" s="97"/>
      <c r="B42" s="67">
        <v>7</v>
      </c>
      <c r="C42" s="40" t="s">
        <v>23</v>
      </c>
      <c r="D42" s="6">
        <f>VLOOKUP(C42,'Points Master'!$B:$L,4,FALSE)</f>
        <v>38</v>
      </c>
      <c r="E42" s="6">
        <f>VLOOKUP(C42,'Points Master'!B:L,5,FALSE)</f>
        <v>0</v>
      </c>
      <c r="F42" s="6">
        <f>VLOOKUP(C42,'Points Master'!B:L,6,FALSE)</f>
        <v>0</v>
      </c>
      <c r="G42" s="6">
        <f>VLOOKUP(C42,'Points Master'!B:L,7,FALSE)</f>
        <v>0</v>
      </c>
      <c r="H42" s="31">
        <f t="shared" si="4"/>
        <v>38</v>
      </c>
      <c r="I42" s="31">
        <f t="shared" si="5"/>
        <v>9.5</v>
      </c>
      <c r="J42" s="6">
        <f>VLOOKUP(C42,'Points Master'!B:L,8,FALSE)</f>
        <v>64</v>
      </c>
      <c r="K42" s="6">
        <f>VLOOKUP(C42,'Points Master'!B:L,9,FALSE)</f>
        <v>42</v>
      </c>
      <c r="L42" s="31">
        <f t="shared" si="6"/>
        <v>106</v>
      </c>
      <c r="M42" s="6">
        <f>VLOOKUP(C42,'Points Master'!$B:$L,11,FALSE)</f>
        <v>30</v>
      </c>
      <c r="N42" s="6">
        <f>VLOOKUP(C42,'Points Master'!$B:$L,10,FALSE)</f>
        <v>0</v>
      </c>
      <c r="O42" s="90">
        <f t="shared" si="7"/>
        <v>145.5</v>
      </c>
      <c r="P42" s="98"/>
      <c r="Q42" s="3"/>
    </row>
    <row r="43" spans="1:17" s="1" customFormat="1" ht="11.25" customHeight="1" x14ac:dyDescent="0.2">
      <c r="A43" s="97"/>
      <c r="B43" s="67">
        <v>8</v>
      </c>
      <c r="C43" s="40" t="s">
        <v>29</v>
      </c>
      <c r="D43" s="6">
        <f>VLOOKUP(C43,'Points Master'!$B:$L,4,FALSE)</f>
        <v>75</v>
      </c>
      <c r="E43" s="6">
        <f>VLOOKUP(C43,'Points Master'!B:L,5,FALSE)</f>
        <v>72</v>
      </c>
      <c r="F43" s="6">
        <f>VLOOKUP(C43,'Points Master'!B:L,6,FALSE)</f>
        <v>70</v>
      </c>
      <c r="G43" s="6">
        <f>VLOOKUP(C43,'Points Master'!B:L,7,FALSE)</f>
        <v>65</v>
      </c>
      <c r="H43" s="31">
        <f t="shared" si="4"/>
        <v>282</v>
      </c>
      <c r="I43" s="31">
        <f t="shared" si="5"/>
        <v>70.5</v>
      </c>
      <c r="J43" s="6">
        <f>VLOOKUP(C43,'Points Master'!B:L,8,FALSE)</f>
        <v>6</v>
      </c>
      <c r="K43" s="6">
        <f>VLOOKUP(C43,'Points Master'!B:L,9,FALSE)</f>
        <v>0</v>
      </c>
      <c r="L43" s="31">
        <f t="shared" si="6"/>
        <v>6</v>
      </c>
      <c r="M43" s="6">
        <f>VLOOKUP(C43,'Points Master'!$B:$L,11,FALSE)</f>
        <v>50</v>
      </c>
      <c r="N43" s="6">
        <f>VLOOKUP(C43,'Points Master'!$B:$L,10,FALSE)</f>
        <v>0</v>
      </c>
      <c r="O43" s="90">
        <f t="shared" si="7"/>
        <v>126.5</v>
      </c>
      <c r="P43" s="98"/>
      <c r="Q43" s="3"/>
    </row>
    <row r="44" spans="1:17" s="1" customFormat="1" ht="11.25" customHeight="1" x14ac:dyDescent="0.2">
      <c r="A44" s="97"/>
      <c r="B44" s="67">
        <v>9</v>
      </c>
      <c r="C44" s="41" t="s">
        <v>147</v>
      </c>
      <c r="D44" s="6">
        <f>VLOOKUP(C44,'Points Master'!$B:$L,4,FALSE)</f>
        <v>0</v>
      </c>
      <c r="E44" s="6">
        <f>VLOOKUP(C44,'Points Master'!B:L,5,FALSE)</f>
        <v>0</v>
      </c>
      <c r="F44" s="6">
        <f>VLOOKUP(C44,'Points Master'!B:L,6,FALSE)</f>
        <v>47</v>
      </c>
      <c r="G44" s="6">
        <f>VLOOKUP(C44,'Points Master'!B:L,7,FALSE)</f>
        <v>44</v>
      </c>
      <c r="H44" s="31">
        <f t="shared" si="4"/>
        <v>91</v>
      </c>
      <c r="I44" s="31">
        <f t="shared" si="5"/>
        <v>22.75</v>
      </c>
      <c r="J44" s="6">
        <f>VLOOKUP(C44,'Points Master'!B:L,8,FALSE)</f>
        <v>42</v>
      </c>
      <c r="K44" s="6">
        <f>VLOOKUP(C44,'Points Master'!B:L,9,FALSE)</f>
        <v>16</v>
      </c>
      <c r="L44" s="31">
        <f t="shared" si="6"/>
        <v>58</v>
      </c>
      <c r="M44" s="6">
        <f>VLOOKUP(C44,'Points Master'!$B:$L,11,FALSE)</f>
        <v>40</v>
      </c>
      <c r="N44" s="6">
        <f>VLOOKUP(C44,'Points Master'!$B:$L,10,FALSE)</f>
        <v>0</v>
      </c>
      <c r="O44" s="90">
        <f t="shared" si="7"/>
        <v>120.75</v>
      </c>
      <c r="P44" s="98"/>
      <c r="Q44" s="3"/>
    </row>
    <row r="45" spans="1:17" s="1" customFormat="1" ht="11.25" customHeight="1" x14ac:dyDescent="0.2">
      <c r="A45" s="97"/>
      <c r="B45" s="67">
        <v>10</v>
      </c>
      <c r="C45" s="40" t="s">
        <v>71</v>
      </c>
      <c r="D45" s="6">
        <f>VLOOKUP(C45,'Points Master'!$B:$L,4,FALSE)</f>
        <v>12</v>
      </c>
      <c r="E45" s="6">
        <f>VLOOKUP(C45,'Points Master'!B:L,5,FALSE)</f>
        <v>55</v>
      </c>
      <c r="F45" s="6">
        <f>VLOOKUP(C45,'Points Master'!B:L,6,FALSE)</f>
        <v>6</v>
      </c>
      <c r="G45" s="6">
        <f>VLOOKUP(C45,'Points Master'!B:L,7,FALSE)</f>
        <v>48</v>
      </c>
      <c r="H45" s="31">
        <f t="shared" si="4"/>
        <v>121</v>
      </c>
      <c r="I45" s="31">
        <f t="shared" si="5"/>
        <v>30.25</v>
      </c>
      <c r="J45" s="6">
        <f>VLOOKUP(C45,'Points Master'!B:L,8,FALSE)</f>
        <v>12</v>
      </c>
      <c r="K45" s="6">
        <f>VLOOKUP(C45,'Points Master'!B:L,9,FALSE)</f>
        <v>6</v>
      </c>
      <c r="L45" s="31">
        <f t="shared" si="6"/>
        <v>18</v>
      </c>
      <c r="M45" s="6">
        <f>VLOOKUP(C45,'Points Master'!$B:$L,11,FALSE)</f>
        <v>60</v>
      </c>
      <c r="N45" s="6">
        <f>VLOOKUP(C45,'Points Master'!$B:$L,10,FALSE)</f>
        <v>10</v>
      </c>
      <c r="O45" s="90">
        <f t="shared" si="7"/>
        <v>118.25</v>
      </c>
      <c r="P45" s="98"/>
      <c r="Q45" s="3"/>
    </row>
    <row r="46" spans="1:17" s="1" customFormat="1" ht="11.25" customHeight="1" x14ac:dyDescent="0.2">
      <c r="A46" s="97"/>
      <c r="B46" s="67">
        <v>11</v>
      </c>
      <c r="C46" s="40" t="s">
        <v>137</v>
      </c>
      <c r="D46" s="6">
        <f>VLOOKUP(C46,'Points Master'!$B:$L,4,FALSE)</f>
        <v>0</v>
      </c>
      <c r="E46" s="6">
        <f>VLOOKUP(C46,'Points Master'!B:L,5,FALSE)</f>
        <v>32</v>
      </c>
      <c r="F46" s="6">
        <f>VLOOKUP(C46,'Points Master'!B:L,6,FALSE)</f>
        <v>0</v>
      </c>
      <c r="G46" s="6">
        <f>VLOOKUP(C46,'Points Master'!B:L,7,FALSE)</f>
        <v>12</v>
      </c>
      <c r="H46" s="31">
        <f t="shared" si="4"/>
        <v>44</v>
      </c>
      <c r="I46" s="31">
        <f t="shared" si="5"/>
        <v>11</v>
      </c>
      <c r="J46" s="6">
        <f>VLOOKUP(C46,'Points Master'!B:L,8,FALSE)</f>
        <v>0</v>
      </c>
      <c r="K46" s="6">
        <f>VLOOKUP(C46,'Points Master'!B:L,9,FALSE)</f>
        <v>61</v>
      </c>
      <c r="L46" s="31">
        <f t="shared" si="6"/>
        <v>61</v>
      </c>
      <c r="M46" s="6">
        <f>VLOOKUP(C46,'Points Master'!$B:$L,11,FALSE)</f>
        <v>30</v>
      </c>
      <c r="N46" s="6">
        <f>VLOOKUP(C46,'Points Master'!$B:$L,10,FALSE)</f>
        <v>0</v>
      </c>
      <c r="O46" s="90">
        <f t="shared" si="7"/>
        <v>102</v>
      </c>
      <c r="P46" s="98"/>
      <c r="Q46" s="3"/>
    </row>
    <row r="47" spans="1:17" s="1" customFormat="1" ht="11.25" customHeight="1" x14ac:dyDescent="0.2">
      <c r="A47" s="97"/>
      <c r="B47" s="67">
        <v>12</v>
      </c>
      <c r="C47" s="41" t="s">
        <v>90</v>
      </c>
      <c r="D47" s="6">
        <f>VLOOKUP(C47,'Points Master'!$B:$L,4,FALSE)</f>
        <v>6</v>
      </c>
      <c r="E47" s="6">
        <f>VLOOKUP(C47,'Points Master'!B:L,5,FALSE)</f>
        <v>0</v>
      </c>
      <c r="F47" s="6">
        <f>VLOOKUP(C47,'Points Master'!B:L,6,FALSE)</f>
        <v>43</v>
      </c>
      <c r="G47" s="6">
        <f>VLOOKUP(C47,'Points Master'!B:L,7,FALSE)</f>
        <v>6</v>
      </c>
      <c r="H47" s="31">
        <f t="shared" si="4"/>
        <v>55</v>
      </c>
      <c r="I47" s="31">
        <f t="shared" si="5"/>
        <v>13.75</v>
      </c>
      <c r="J47" s="6">
        <f>VLOOKUP(C47,'Points Master'!B:L,8,FALSE)</f>
        <v>41</v>
      </c>
      <c r="K47" s="6">
        <f>VLOOKUP(C47,'Points Master'!B:L,9,FALSE)</f>
        <v>0</v>
      </c>
      <c r="L47" s="31">
        <f t="shared" si="6"/>
        <v>41</v>
      </c>
      <c r="M47" s="6">
        <f>VLOOKUP(C47,'Points Master'!$B:$L,11,FALSE)</f>
        <v>40</v>
      </c>
      <c r="N47" s="6">
        <f>VLOOKUP(C47,'Points Master'!$B:$L,10,FALSE)</f>
        <v>0</v>
      </c>
      <c r="O47" s="90">
        <f t="shared" si="7"/>
        <v>94.75</v>
      </c>
      <c r="P47" s="98"/>
      <c r="Q47" s="3"/>
    </row>
    <row r="48" spans="1:17" s="1" customFormat="1" ht="11.25" customHeight="1" x14ac:dyDescent="0.2">
      <c r="A48" s="97"/>
      <c r="B48" s="67">
        <v>13</v>
      </c>
      <c r="C48" s="40" t="s">
        <v>30</v>
      </c>
      <c r="D48" s="6">
        <f>VLOOKUP(C48,'Points Master'!$B:$L,4,FALSE)</f>
        <v>38</v>
      </c>
      <c r="E48" s="6">
        <f>VLOOKUP(C48,'Points Master'!B:L,5,FALSE)</f>
        <v>37</v>
      </c>
      <c r="F48" s="6">
        <f>VLOOKUP(C48,'Points Master'!B:L,6,FALSE)</f>
        <v>47</v>
      </c>
      <c r="G48" s="6">
        <f>VLOOKUP(C48,'Points Master'!B:L,7,FALSE)</f>
        <v>6</v>
      </c>
      <c r="H48" s="31">
        <f t="shared" si="4"/>
        <v>128</v>
      </c>
      <c r="I48" s="31">
        <f t="shared" si="5"/>
        <v>32</v>
      </c>
      <c r="J48" s="6">
        <f>VLOOKUP(C48,'Points Master'!B:L,8,FALSE)</f>
        <v>12</v>
      </c>
      <c r="K48" s="6">
        <f>VLOOKUP(C48,'Points Master'!B:L,9,FALSE)</f>
        <v>0</v>
      </c>
      <c r="L48" s="31">
        <f t="shared" si="6"/>
        <v>12</v>
      </c>
      <c r="M48" s="6">
        <f>VLOOKUP(C48,'Points Master'!$B:$L,11,FALSE)</f>
        <v>50</v>
      </c>
      <c r="N48" s="6">
        <f>VLOOKUP(C48,'Points Master'!$B:$L,10,FALSE)</f>
        <v>0</v>
      </c>
      <c r="O48" s="90">
        <f t="shared" si="7"/>
        <v>94</v>
      </c>
      <c r="P48" s="98"/>
      <c r="Q48" s="3"/>
    </row>
    <row r="49" spans="1:17" s="1" customFormat="1" ht="11.25" customHeight="1" x14ac:dyDescent="0.2">
      <c r="A49" s="97"/>
      <c r="B49" s="67">
        <v>14</v>
      </c>
      <c r="C49" s="40" t="s">
        <v>56</v>
      </c>
      <c r="D49" s="6">
        <f>VLOOKUP(C49,'Points Master'!$B:$L,4,FALSE)</f>
        <v>40</v>
      </c>
      <c r="E49" s="6">
        <f>VLOOKUP(C49,'Points Master'!B:L,5,FALSE)</f>
        <v>0</v>
      </c>
      <c r="F49" s="6">
        <f>VLOOKUP(C49,'Points Master'!B:L,6,FALSE)</f>
        <v>38</v>
      </c>
      <c r="G49" s="6">
        <f>VLOOKUP(C49,'Points Master'!B:L,7,FALSE)</f>
        <v>12</v>
      </c>
      <c r="H49" s="31">
        <f t="shared" si="4"/>
        <v>90</v>
      </c>
      <c r="I49" s="31">
        <f t="shared" si="5"/>
        <v>22.5</v>
      </c>
      <c r="J49" s="6">
        <f>VLOOKUP(C49,'Points Master'!B:L,8,FALSE)</f>
        <v>0</v>
      </c>
      <c r="K49" s="6">
        <f>VLOOKUP(C49,'Points Master'!B:L,9,FALSE)</f>
        <v>30</v>
      </c>
      <c r="L49" s="31">
        <f t="shared" si="6"/>
        <v>30</v>
      </c>
      <c r="M49" s="6">
        <f>VLOOKUP(C49,'Points Master'!$B:$L,11,FALSE)</f>
        <v>40</v>
      </c>
      <c r="N49" s="6">
        <f>VLOOKUP(C49,'Points Master'!$B:$L,10,FALSE)</f>
        <v>0</v>
      </c>
      <c r="O49" s="90">
        <f t="shared" si="7"/>
        <v>92.5</v>
      </c>
      <c r="P49" s="98"/>
      <c r="Q49" s="3"/>
    </row>
    <row r="50" spans="1:17" s="1" customFormat="1" ht="11.25" customHeight="1" x14ac:dyDescent="0.2">
      <c r="A50" s="97"/>
      <c r="B50" s="67">
        <v>15</v>
      </c>
      <c r="C50" s="41" t="s">
        <v>89</v>
      </c>
      <c r="D50" s="6">
        <f>VLOOKUP(C50,'Points Master'!$B:$L,4,FALSE)</f>
        <v>6</v>
      </c>
      <c r="E50" s="6">
        <f>VLOOKUP(C50,'Points Master'!B:L,5,FALSE)</f>
        <v>17</v>
      </c>
      <c r="F50" s="6">
        <f>VLOOKUP(C50,'Points Master'!B:L,6,FALSE)</f>
        <v>12</v>
      </c>
      <c r="G50" s="6">
        <f>VLOOKUP(C50,'Points Master'!B:L,7,FALSE)</f>
        <v>12</v>
      </c>
      <c r="H50" s="31">
        <f t="shared" si="4"/>
        <v>47</v>
      </c>
      <c r="I50" s="31">
        <f t="shared" si="5"/>
        <v>11.75</v>
      </c>
      <c r="J50" s="6">
        <f>VLOOKUP(C50,'Points Master'!B:L,8,FALSE)</f>
        <v>12</v>
      </c>
      <c r="K50" s="6">
        <f>VLOOKUP(C50,'Points Master'!B:L,9,FALSE)</f>
        <v>0</v>
      </c>
      <c r="L50" s="31">
        <f t="shared" si="6"/>
        <v>12</v>
      </c>
      <c r="M50" s="6">
        <f>VLOOKUP(C50,'Points Master'!$B:$L,11,FALSE)</f>
        <v>50</v>
      </c>
      <c r="N50" s="6">
        <f>VLOOKUP(C50,'Points Master'!$B:$L,10,FALSE)</f>
        <v>0</v>
      </c>
      <c r="O50" s="90">
        <f t="shared" si="7"/>
        <v>73.75</v>
      </c>
      <c r="P50" s="98"/>
      <c r="Q50" s="3"/>
    </row>
    <row r="51" spans="1:17" s="1" customFormat="1" ht="11.25" customHeight="1" x14ac:dyDescent="0.2">
      <c r="A51" s="97"/>
      <c r="B51" s="67">
        <v>16</v>
      </c>
      <c r="C51" s="40" t="s">
        <v>148</v>
      </c>
      <c r="D51" s="6">
        <f>VLOOKUP(C51,'Points Master'!$B:$L,4,FALSE)</f>
        <v>0</v>
      </c>
      <c r="E51" s="6">
        <f>VLOOKUP(C51,'Points Master'!B:L,5,FALSE)</f>
        <v>0</v>
      </c>
      <c r="F51" s="6">
        <f>VLOOKUP(C51,'Points Master'!B:L,6,FALSE)</f>
        <v>38</v>
      </c>
      <c r="G51" s="6">
        <f>VLOOKUP(C51,'Points Master'!B:L,7,FALSE)</f>
        <v>0</v>
      </c>
      <c r="H51" s="31">
        <f t="shared" si="4"/>
        <v>38</v>
      </c>
      <c r="I51" s="31">
        <f t="shared" si="5"/>
        <v>9.5</v>
      </c>
      <c r="J51" s="6">
        <f>VLOOKUP(C51,'Points Master'!B:L,8,FALSE)</f>
        <v>43</v>
      </c>
      <c r="K51" s="6">
        <f>VLOOKUP(C51,'Points Master'!B:L,9,FALSE)</f>
        <v>0</v>
      </c>
      <c r="L51" s="31">
        <f t="shared" si="6"/>
        <v>43</v>
      </c>
      <c r="M51" s="6">
        <f>VLOOKUP(C51,'Points Master'!$B:$L,11,FALSE)</f>
        <v>20</v>
      </c>
      <c r="N51" s="6">
        <f>VLOOKUP(C51,'Points Master'!$B:$L,10,FALSE)</f>
        <v>0</v>
      </c>
      <c r="O51" s="90">
        <f t="shared" si="7"/>
        <v>72.5</v>
      </c>
      <c r="P51" s="98"/>
      <c r="Q51" s="3"/>
    </row>
    <row r="52" spans="1:17" s="1" customFormat="1" ht="11.25" customHeight="1" x14ac:dyDescent="0.2">
      <c r="A52" s="97"/>
      <c r="B52" s="67">
        <v>17</v>
      </c>
      <c r="C52" s="40" t="s">
        <v>91</v>
      </c>
      <c r="D52" s="6">
        <f>VLOOKUP(C52,'Points Master'!$B:$L,4,FALSE)</f>
        <v>6</v>
      </c>
      <c r="E52" s="6">
        <f>VLOOKUP(C52,'Points Master'!B:L,5,FALSE)</f>
        <v>50</v>
      </c>
      <c r="F52" s="6">
        <f>VLOOKUP(C52,'Points Master'!B:L,6,FALSE)</f>
        <v>6</v>
      </c>
      <c r="G52" s="6">
        <f>VLOOKUP(C52,'Points Master'!B:L,7,FALSE)</f>
        <v>0</v>
      </c>
      <c r="H52" s="31">
        <f t="shared" si="4"/>
        <v>62</v>
      </c>
      <c r="I52" s="31">
        <f t="shared" si="5"/>
        <v>15.5</v>
      </c>
      <c r="J52" s="6">
        <f>VLOOKUP(C52,'Points Master'!B:L,8,FALSE)</f>
        <v>0</v>
      </c>
      <c r="K52" s="6">
        <f>VLOOKUP(C52,'Points Master'!B:L,9,FALSE)</f>
        <v>16</v>
      </c>
      <c r="L52" s="31">
        <f t="shared" si="6"/>
        <v>16</v>
      </c>
      <c r="M52" s="6">
        <f>VLOOKUP(C52,'Points Master'!$B:$L,11,FALSE)</f>
        <v>40</v>
      </c>
      <c r="N52" s="6">
        <f>VLOOKUP(C52,'Points Master'!$B:$L,10,FALSE)</f>
        <v>0</v>
      </c>
      <c r="O52" s="90">
        <f t="shared" si="7"/>
        <v>71.5</v>
      </c>
      <c r="P52" s="98"/>
      <c r="Q52" s="3"/>
    </row>
    <row r="53" spans="1:17" s="1" customFormat="1" ht="11.25" customHeight="1" x14ac:dyDescent="0.2">
      <c r="A53" s="97"/>
      <c r="B53" s="67">
        <v>18</v>
      </c>
      <c r="C53" s="40" t="s">
        <v>48</v>
      </c>
      <c r="D53" s="6">
        <f>VLOOKUP(C53,'Points Master'!$B:$L,4,FALSE)</f>
        <v>47</v>
      </c>
      <c r="E53" s="6">
        <f>VLOOKUP(C53,'Points Master'!B:L,5,FALSE)</f>
        <v>32</v>
      </c>
      <c r="F53" s="6">
        <f>VLOOKUP(C53,'Points Master'!B:L,6,FALSE)</f>
        <v>0</v>
      </c>
      <c r="G53" s="6">
        <f>VLOOKUP(C53,'Points Master'!B:L,7,FALSE)</f>
        <v>12</v>
      </c>
      <c r="H53" s="31">
        <f t="shared" si="4"/>
        <v>91</v>
      </c>
      <c r="I53" s="31">
        <f t="shared" si="5"/>
        <v>22.75</v>
      </c>
      <c r="J53" s="6">
        <f>VLOOKUP(C53,'Points Master'!B:L,8,FALSE)</f>
        <v>6</v>
      </c>
      <c r="K53" s="6">
        <f>VLOOKUP(C53,'Points Master'!B:L,9,FALSE)</f>
        <v>0</v>
      </c>
      <c r="L53" s="31">
        <f t="shared" si="6"/>
        <v>6</v>
      </c>
      <c r="M53" s="6">
        <f>VLOOKUP(C53,'Points Master'!$B:$L,11,FALSE)</f>
        <v>40</v>
      </c>
      <c r="N53" s="6">
        <f>VLOOKUP(C53,'Points Master'!$B:$L,10,FALSE)</f>
        <v>0</v>
      </c>
      <c r="O53" s="90">
        <f t="shared" si="7"/>
        <v>68.75</v>
      </c>
      <c r="P53" s="98"/>
      <c r="Q53" s="3"/>
    </row>
    <row r="54" spans="1:17" s="1" customFormat="1" ht="11.25" customHeight="1" x14ac:dyDescent="0.2">
      <c r="A54" s="97"/>
      <c r="B54" s="67">
        <v>19</v>
      </c>
      <c r="C54" s="41" t="s">
        <v>73</v>
      </c>
      <c r="D54" s="6">
        <f>VLOOKUP(C54,'Points Master'!$B:$L,4,FALSE)</f>
        <v>45</v>
      </c>
      <c r="E54" s="6">
        <f>VLOOKUP(C54,'Points Master'!B:L,5,FALSE)</f>
        <v>42</v>
      </c>
      <c r="F54" s="6">
        <f>VLOOKUP(C54,'Points Master'!B:L,6,FALSE)</f>
        <v>0</v>
      </c>
      <c r="G54" s="6">
        <f>VLOOKUP(C54,'Points Master'!B:L,7,FALSE)</f>
        <v>12</v>
      </c>
      <c r="H54" s="31">
        <f t="shared" si="4"/>
        <v>99</v>
      </c>
      <c r="I54" s="31">
        <f t="shared" si="5"/>
        <v>24.75</v>
      </c>
      <c r="J54" s="6">
        <f>VLOOKUP(C54,'Points Master'!B:L,8,FALSE)</f>
        <v>0</v>
      </c>
      <c r="K54" s="6">
        <f>VLOOKUP(C54,'Points Master'!B:L,9,FALSE)</f>
        <v>0</v>
      </c>
      <c r="L54" s="31">
        <f t="shared" si="6"/>
        <v>0</v>
      </c>
      <c r="M54" s="6">
        <f>VLOOKUP(C54,'Points Master'!$B:$L,11,FALSE)</f>
        <v>30</v>
      </c>
      <c r="N54" s="6">
        <f>VLOOKUP(C54,'Points Master'!$B:$L,10,FALSE)</f>
        <v>0</v>
      </c>
      <c r="O54" s="90">
        <f t="shared" si="7"/>
        <v>54.75</v>
      </c>
      <c r="P54" s="98"/>
      <c r="Q54" s="3"/>
    </row>
    <row r="55" spans="1:17" s="1" customFormat="1" ht="11.25" customHeight="1" x14ac:dyDescent="0.2">
      <c r="A55" s="97"/>
      <c r="B55" s="67">
        <v>20</v>
      </c>
      <c r="C55" s="40" t="s">
        <v>67</v>
      </c>
      <c r="D55" s="6">
        <f>VLOOKUP(C55,'Points Master'!$B:$L,4,FALSE)</f>
        <v>41</v>
      </c>
      <c r="E55" s="6">
        <f>VLOOKUP(C55,'Points Master'!B:L,5,FALSE)</f>
        <v>0</v>
      </c>
      <c r="F55" s="6">
        <f>VLOOKUP(C55,'Points Master'!B:L,6,FALSE)</f>
        <v>0</v>
      </c>
      <c r="G55" s="6">
        <f>VLOOKUP(C55,'Points Master'!B:L,7,FALSE)</f>
        <v>36</v>
      </c>
      <c r="H55" s="31">
        <f t="shared" si="4"/>
        <v>77</v>
      </c>
      <c r="I55" s="31">
        <f t="shared" si="5"/>
        <v>19.25</v>
      </c>
      <c r="J55" s="6">
        <f>VLOOKUP(C55,'Points Master'!B:L,8,FALSE)</f>
        <v>0</v>
      </c>
      <c r="K55" s="6">
        <f>VLOOKUP(C55,'Points Master'!B:L,9,FALSE)</f>
        <v>0</v>
      </c>
      <c r="L55" s="31">
        <f t="shared" si="6"/>
        <v>0</v>
      </c>
      <c r="M55" s="6">
        <f>VLOOKUP(C55,'Points Master'!$B:$L,11,FALSE)</f>
        <v>20</v>
      </c>
      <c r="N55" s="6">
        <f>VLOOKUP(C55,'Points Master'!$B:$L,10,FALSE)</f>
        <v>0</v>
      </c>
      <c r="O55" s="90">
        <f t="shared" si="7"/>
        <v>39.25</v>
      </c>
      <c r="P55" s="98"/>
      <c r="Q55" s="3"/>
    </row>
    <row r="56" spans="1:17" s="1" customFormat="1" ht="11.25" customHeight="1" x14ac:dyDescent="0.2">
      <c r="A56" s="97"/>
      <c r="B56" s="67">
        <v>21</v>
      </c>
      <c r="C56" s="40" t="s">
        <v>85</v>
      </c>
      <c r="D56" s="6">
        <f>VLOOKUP(C56,'Points Master'!$B:$L,4,FALSE)</f>
        <v>43</v>
      </c>
      <c r="E56" s="6">
        <f>VLOOKUP(C56,'Points Master'!B:L,5,FALSE)</f>
        <v>21</v>
      </c>
      <c r="F56" s="6">
        <f>VLOOKUP(C56,'Points Master'!B:L,6,FALSE)</f>
        <v>0</v>
      </c>
      <c r="G56" s="6">
        <f>VLOOKUP(C56,'Points Master'!B:L,7,FALSE)</f>
        <v>0</v>
      </c>
      <c r="H56" s="31">
        <f t="shared" si="4"/>
        <v>64</v>
      </c>
      <c r="I56" s="31">
        <f t="shared" si="5"/>
        <v>16</v>
      </c>
      <c r="J56" s="6">
        <f>VLOOKUP(C56,'Points Master'!B:L,8,FALSE)</f>
        <v>0</v>
      </c>
      <c r="K56" s="6">
        <f>VLOOKUP(C56,'Points Master'!B:L,9,FALSE)</f>
        <v>0</v>
      </c>
      <c r="L56" s="31">
        <f t="shared" si="6"/>
        <v>0</v>
      </c>
      <c r="M56" s="6">
        <f>VLOOKUP(C56,'Points Master'!$B:$L,11,FALSE)</f>
        <v>20</v>
      </c>
      <c r="N56" s="6">
        <f>VLOOKUP(C56,'Points Master'!$B:$L,10,FALSE)</f>
        <v>0</v>
      </c>
      <c r="O56" s="90">
        <f t="shared" si="7"/>
        <v>36</v>
      </c>
      <c r="P56" s="98"/>
      <c r="Q56" s="3"/>
    </row>
    <row r="57" spans="1:17" s="1" customFormat="1" ht="11.25" customHeight="1" x14ac:dyDescent="0.2">
      <c r="A57" s="97"/>
      <c r="B57" s="67">
        <v>22</v>
      </c>
      <c r="C57" s="41" t="s">
        <v>134</v>
      </c>
      <c r="D57" s="6">
        <f>VLOOKUP(C57,'Points Master'!$B:$L,4,FALSE)</f>
        <v>0</v>
      </c>
      <c r="E57" s="6">
        <f>VLOOKUP(C57,'Points Master'!B:L,5,FALSE)</f>
        <v>43</v>
      </c>
      <c r="F57" s="6">
        <f>VLOOKUP(C57,'Points Master'!B:L,6,FALSE)</f>
        <v>12</v>
      </c>
      <c r="G57" s="6">
        <f>VLOOKUP(C57,'Points Master'!B:L,7,FALSE)</f>
        <v>0</v>
      </c>
      <c r="H57" s="31">
        <f t="shared" si="4"/>
        <v>55</v>
      </c>
      <c r="I57" s="31">
        <f t="shared" si="5"/>
        <v>13.75</v>
      </c>
      <c r="J57" s="6">
        <f>VLOOKUP(C57,'Points Master'!B:L,8,FALSE)</f>
        <v>0</v>
      </c>
      <c r="K57" s="6">
        <f>VLOOKUP(C57,'Points Master'!B:L,9,FALSE)</f>
        <v>0</v>
      </c>
      <c r="L57" s="31">
        <f t="shared" si="6"/>
        <v>0</v>
      </c>
      <c r="M57" s="6">
        <f>VLOOKUP(C57,'Points Master'!$B:$L,11,FALSE)</f>
        <v>20</v>
      </c>
      <c r="N57" s="6">
        <f>VLOOKUP(C57,'Points Master'!$B:$L,10,FALSE)</f>
        <v>0</v>
      </c>
      <c r="O57" s="90">
        <f t="shared" si="7"/>
        <v>33.75</v>
      </c>
      <c r="P57" s="98"/>
      <c r="Q57" s="3"/>
    </row>
    <row r="58" spans="1:17" s="1" customFormat="1" ht="11.25" customHeight="1" x14ac:dyDescent="0.2">
      <c r="A58" s="97"/>
      <c r="B58" s="67">
        <v>23</v>
      </c>
      <c r="C58" s="41" t="s">
        <v>136</v>
      </c>
      <c r="D58" s="6">
        <f>VLOOKUP(C58,'Points Master'!$B:$L,4,FALSE)</f>
        <v>0</v>
      </c>
      <c r="E58" s="6">
        <f>VLOOKUP(C58,'Points Master'!B:L,5,FALSE)</f>
        <v>32</v>
      </c>
      <c r="F58" s="6">
        <f>VLOOKUP(C58,'Points Master'!B:L,6,FALSE)</f>
        <v>0</v>
      </c>
      <c r="G58" s="6">
        <f>VLOOKUP(C58,'Points Master'!B:L,7,FALSE)</f>
        <v>12</v>
      </c>
      <c r="H58" s="31">
        <f t="shared" si="4"/>
        <v>44</v>
      </c>
      <c r="I58" s="31">
        <f t="shared" si="5"/>
        <v>11</v>
      </c>
      <c r="J58" s="6">
        <f>VLOOKUP(C58,'Points Master'!B:L,8,FALSE)</f>
        <v>0</v>
      </c>
      <c r="K58" s="6">
        <f>VLOOKUP(C58,'Points Master'!B:L,9,FALSE)</f>
        <v>0</v>
      </c>
      <c r="L58" s="31">
        <f t="shared" si="6"/>
        <v>0</v>
      </c>
      <c r="M58" s="6">
        <f>VLOOKUP(C58,'Points Master'!$B:$L,11,FALSE)</f>
        <v>20</v>
      </c>
      <c r="N58" s="6">
        <f>VLOOKUP(C58,'Points Master'!$B:$L,10,FALSE)</f>
        <v>0</v>
      </c>
      <c r="O58" s="90">
        <f t="shared" si="7"/>
        <v>31</v>
      </c>
      <c r="P58" s="98"/>
      <c r="Q58" s="3"/>
    </row>
    <row r="59" spans="1:17" s="1" customFormat="1" ht="11.25" customHeight="1" x14ac:dyDescent="0.2">
      <c r="A59" s="97"/>
      <c r="B59" s="67">
        <v>24</v>
      </c>
      <c r="C59" s="40" t="s">
        <v>133</v>
      </c>
      <c r="D59" s="6">
        <f>VLOOKUP(C59,'Points Master'!$B:$L,4,FALSE)</f>
        <v>0</v>
      </c>
      <c r="E59" s="6">
        <f>VLOOKUP(C59,'Points Master'!B:L,5,FALSE)</f>
        <v>49</v>
      </c>
      <c r="F59" s="6">
        <f>VLOOKUP(C59,'Points Master'!B:L,6,FALSE)</f>
        <v>0</v>
      </c>
      <c r="G59" s="6">
        <f>VLOOKUP(C59,'Points Master'!B:L,7,FALSE)</f>
        <v>0</v>
      </c>
      <c r="H59" s="31">
        <f t="shared" si="4"/>
        <v>49</v>
      </c>
      <c r="I59" s="31">
        <f t="shared" si="5"/>
        <v>12.25</v>
      </c>
      <c r="J59" s="6">
        <f>VLOOKUP(C59,'Points Master'!B:L,8,FALSE)</f>
        <v>0</v>
      </c>
      <c r="K59" s="6">
        <f>VLOOKUP(C59,'Points Master'!B:L,9,FALSE)</f>
        <v>0</v>
      </c>
      <c r="L59" s="31">
        <f t="shared" si="6"/>
        <v>0</v>
      </c>
      <c r="M59" s="6">
        <f>VLOOKUP(C59,'Points Master'!$B:$L,11,FALSE)</f>
        <v>10</v>
      </c>
      <c r="N59" s="6">
        <f>VLOOKUP(C59,'Points Master'!$B:$L,10,FALSE)</f>
        <v>0</v>
      </c>
      <c r="O59" s="90">
        <f t="shared" si="7"/>
        <v>22.25</v>
      </c>
      <c r="P59" s="98"/>
      <c r="Q59" s="3"/>
    </row>
    <row r="60" spans="1:17" s="1" customFormat="1" ht="11.25" customHeight="1" x14ac:dyDescent="0.2">
      <c r="A60" s="97"/>
      <c r="B60" s="67">
        <v>25</v>
      </c>
      <c r="C60" s="40" t="s">
        <v>87</v>
      </c>
      <c r="D60" s="6">
        <f>VLOOKUP(C60,'Points Master'!$B:$L,4,FALSE)</f>
        <v>47</v>
      </c>
      <c r="E60" s="6">
        <f>VLOOKUP(C60,'Points Master'!B:L,5,FALSE)</f>
        <v>0</v>
      </c>
      <c r="F60" s="6">
        <f>VLOOKUP(C60,'Points Master'!B:L,6,FALSE)</f>
        <v>0</v>
      </c>
      <c r="G60" s="6">
        <f>VLOOKUP(C60,'Points Master'!B:L,7,FALSE)</f>
        <v>0</v>
      </c>
      <c r="H60" s="31">
        <f t="shared" si="4"/>
        <v>47</v>
      </c>
      <c r="I60" s="31">
        <f t="shared" si="5"/>
        <v>11.75</v>
      </c>
      <c r="J60" s="6">
        <f>VLOOKUP(C60,'Points Master'!B:L,8,FALSE)</f>
        <v>0</v>
      </c>
      <c r="K60" s="6">
        <f>VLOOKUP(C60,'Points Master'!B:L,9,FALSE)</f>
        <v>0</v>
      </c>
      <c r="L60" s="31">
        <f t="shared" si="6"/>
        <v>0</v>
      </c>
      <c r="M60" s="6">
        <f>VLOOKUP(C60,'Points Master'!$B:$L,11,FALSE)</f>
        <v>10</v>
      </c>
      <c r="N60" s="6">
        <f>VLOOKUP(C60,'Points Master'!$B:$L,10,FALSE)</f>
        <v>0</v>
      </c>
      <c r="O60" s="90">
        <f t="shared" si="7"/>
        <v>21.75</v>
      </c>
      <c r="P60" s="98"/>
      <c r="Q60" s="3"/>
    </row>
    <row r="61" spans="1:17" s="1" customFormat="1" ht="11.25" customHeight="1" x14ac:dyDescent="0.2">
      <c r="A61" s="97"/>
      <c r="B61" s="67">
        <v>26</v>
      </c>
      <c r="C61" s="40" t="s">
        <v>86</v>
      </c>
      <c r="D61" s="6">
        <f>VLOOKUP(C61,'Points Master'!$B:$L,4,FALSE)</f>
        <v>38</v>
      </c>
      <c r="E61" s="6">
        <f>VLOOKUP(C61,'Points Master'!B:L,5,FALSE)</f>
        <v>0</v>
      </c>
      <c r="F61" s="6">
        <f>VLOOKUP(C61,'Points Master'!B:L,6,FALSE)</f>
        <v>0</v>
      </c>
      <c r="G61" s="6">
        <f>VLOOKUP(C61,'Points Master'!B:L,7,FALSE)</f>
        <v>0</v>
      </c>
      <c r="H61" s="31">
        <f t="shared" si="4"/>
        <v>38</v>
      </c>
      <c r="I61" s="31">
        <f t="shared" si="5"/>
        <v>9.5</v>
      </c>
      <c r="J61" s="6">
        <f>VLOOKUP(C61,'Points Master'!B:L,8,FALSE)</f>
        <v>0</v>
      </c>
      <c r="K61" s="6">
        <f>VLOOKUP(C61,'Points Master'!B:L,9,FALSE)</f>
        <v>0</v>
      </c>
      <c r="L61" s="31">
        <f t="shared" si="6"/>
        <v>0</v>
      </c>
      <c r="M61" s="6">
        <f>VLOOKUP(C61,'Points Master'!$B:$L,11,FALSE)</f>
        <v>10</v>
      </c>
      <c r="N61" s="6">
        <f>VLOOKUP(C61,'Points Master'!$B:$L,10,FALSE)</f>
        <v>0</v>
      </c>
      <c r="O61" s="90">
        <f t="shared" si="7"/>
        <v>19.5</v>
      </c>
      <c r="P61" s="98"/>
      <c r="Q61" s="3"/>
    </row>
    <row r="62" spans="1:17" s="1" customFormat="1" ht="11.25" customHeight="1" x14ac:dyDescent="0.2">
      <c r="A62" s="97"/>
      <c r="B62" s="67">
        <v>27</v>
      </c>
      <c r="C62" s="40" t="s">
        <v>88</v>
      </c>
      <c r="D62" s="6">
        <f>VLOOKUP(C62,'Points Master'!$B:$L,4,FALSE)</f>
        <v>33</v>
      </c>
      <c r="E62" s="6">
        <f>VLOOKUP(C62,'Points Master'!B:L,5,FALSE)</f>
        <v>0</v>
      </c>
      <c r="F62" s="6">
        <f>VLOOKUP(C62,'Points Master'!B:L,6,FALSE)</f>
        <v>0</v>
      </c>
      <c r="G62" s="6">
        <f>VLOOKUP(C62,'Points Master'!B:L,7,FALSE)</f>
        <v>0</v>
      </c>
      <c r="H62" s="31">
        <f t="shared" si="4"/>
        <v>33</v>
      </c>
      <c r="I62" s="31">
        <f t="shared" si="5"/>
        <v>8.25</v>
      </c>
      <c r="J62" s="6">
        <f>VLOOKUP(C62,'Points Master'!B:L,8,FALSE)</f>
        <v>0</v>
      </c>
      <c r="K62" s="6">
        <f>VLOOKUP(C62,'Points Master'!B:L,9,FALSE)</f>
        <v>0</v>
      </c>
      <c r="L62" s="31">
        <f t="shared" si="6"/>
        <v>0</v>
      </c>
      <c r="M62" s="6">
        <f>VLOOKUP(C62,'Points Master'!$B:$L,11,FALSE)</f>
        <v>10</v>
      </c>
      <c r="N62" s="6">
        <f>VLOOKUP(C62,'Points Master'!$B:$L,10,FALSE)</f>
        <v>0</v>
      </c>
      <c r="O62" s="90">
        <f t="shared" si="7"/>
        <v>18.25</v>
      </c>
      <c r="P62" s="98"/>
      <c r="Q62" s="3"/>
    </row>
    <row r="63" spans="1:17" s="1" customFormat="1" ht="11.25" customHeight="1" x14ac:dyDescent="0.2">
      <c r="A63" s="97"/>
      <c r="B63" s="67">
        <v>28</v>
      </c>
      <c r="C63" s="40" t="s">
        <v>138</v>
      </c>
      <c r="D63" s="6">
        <f>VLOOKUP(C63,'Points Master'!$B:$L,4,FALSE)</f>
        <v>0</v>
      </c>
      <c r="E63" s="6">
        <f>VLOOKUP(C63,'Points Master'!B:L,5,FALSE)</f>
        <v>12</v>
      </c>
      <c r="F63" s="6">
        <f>VLOOKUP(C63,'Points Master'!B:L,6,FALSE)</f>
        <v>0</v>
      </c>
      <c r="G63" s="6">
        <f>VLOOKUP(C63,'Points Master'!B:L,7,FALSE)</f>
        <v>0</v>
      </c>
      <c r="H63" s="31">
        <f t="shared" si="4"/>
        <v>12</v>
      </c>
      <c r="I63" s="31">
        <f t="shared" si="5"/>
        <v>3</v>
      </c>
      <c r="J63" s="6">
        <f>VLOOKUP(C63,'Points Master'!B:L,8,FALSE)</f>
        <v>0</v>
      </c>
      <c r="K63" s="6">
        <f>VLOOKUP(C63,'Points Master'!B:L,9,FALSE)</f>
        <v>0</v>
      </c>
      <c r="L63" s="31">
        <f t="shared" si="6"/>
        <v>0</v>
      </c>
      <c r="M63" s="6">
        <f>VLOOKUP(C63,'Points Master'!$B:$L,11,FALSE)</f>
        <v>10</v>
      </c>
      <c r="N63" s="6">
        <f>VLOOKUP(C63,'Points Master'!$B:$L,10,FALSE)</f>
        <v>0</v>
      </c>
      <c r="O63" s="90">
        <f t="shared" si="7"/>
        <v>13</v>
      </c>
      <c r="P63" s="98"/>
      <c r="Q63" s="3"/>
    </row>
    <row r="64" spans="1:17" s="1" customFormat="1" ht="11.25" customHeight="1" x14ac:dyDescent="0.2">
      <c r="A64" s="97"/>
      <c r="B64" s="67">
        <v>29</v>
      </c>
      <c r="C64" s="40" t="s">
        <v>75</v>
      </c>
      <c r="D64" s="6">
        <f>VLOOKUP(C64,'Points Master'!$B:$L,4,FALSE)</f>
        <v>6</v>
      </c>
      <c r="E64" s="6">
        <f>VLOOKUP(C64,'Points Master'!B:L,5,FALSE)</f>
        <v>0</v>
      </c>
      <c r="F64" s="6">
        <f>VLOOKUP(C64,'Points Master'!B:L,6,FALSE)</f>
        <v>0</v>
      </c>
      <c r="G64" s="6">
        <f>VLOOKUP(C64,'Points Master'!B:L,7,FALSE)</f>
        <v>0</v>
      </c>
      <c r="H64" s="31">
        <f t="shared" si="4"/>
        <v>6</v>
      </c>
      <c r="I64" s="31">
        <f t="shared" si="5"/>
        <v>1.5</v>
      </c>
      <c r="J64" s="6">
        <f>VLOOKUP(C64,'Points Master'!B:L,8,FALSE)</f>
        <v>0</v>
      </c>
      <c r="K64" s="6">
        <f>VLOOKUP(C64,'Points Master'!B:L,9,FALSE)</f>
        <v>0</v>
      </c>
      <c r="L64" s="31">
        <f t="shared" si="6"/>
        <v>0</v>
      </c>
      <c r="M64" s="6">
        <f>VLOOKUP(C64,'Points Master'!$B:$L,11,FALSE)</f>
        <v>10</v>
      </c>
      <c r="N64" s="6">
        <f>VLOOKUP(C64,'Points Master'!$B:$L,10,FALSE)</f>
        <v>0</v>
      </c>
      <c r="O64" s="90">
        <f t="shared" si="7"/>
        <v>11.5</v>
      </c>
      <c r="P64" s="98"/>
      <c r="Q64" s="3"/>
    </row>
    <row r="65" spans="1:18" s="1" customFormat="1" ht="11.25" customHeight="1" thickBot="1" x14ac:dyDescent="0.25">
      <c r="A65" s="97"/>
      <c r="B65" s="69"/>
      <c r="C65" s="74"/>
      <c r="D65" s="71"/>
      <c r="E65" s="71"/>
      <c r="F65" s="71"/>
      <c r="G65" s="71"/>
      <c r="H65" s="72"/>
      <c r="I65" s="72"/>
      <c r="J65" s="71"/>
      <c r="K65" s="71"/>
      <c r="L65" s="72"/>
      <c r="M65" s="71"/>
      <c r="N65" s="71"/>
      <c r="O65" s="91"/>
      <c r="P65" s="98"/>
      <c r="Q65" s="3"/>
    </row>
    <row r="66" spans="1:18" s="1" customFormat="1" ht="18.75" customHeight="1" x14ac:dyDescent="0.2">
      <c r="A66" s="97"/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98"/>
      <c r="Q66" s="3"/>
    </row>
    <row r="67" spans="1:18" s="1" customFormat="1" ht="18.75" customHeight="1" thickBot="1" x14ac:dyDescent="0.25">
      <c r="A67" s="97"/>
      <c r="B67" s="45" t="s">
        <v>25</v>
      </c>
      <c r="C67" s="45"/>
      <c r="D67" s="46">
        <f>COUNTIF(D71:D88,$A$1)</f>
        <v>16</v>
      </c>
      <c r="E67" s="46">
        <f>COUNTIF(E71:E88,$A$1)</f>
        <v>15</v>
      </c>
      <c r="F67" s="46">
        <f>COUNTIF(F71:F88,$A$1)</f>
        <v>15</v>
      </c>
      <c r="G67" s="46">
        <f>COUNTIF(G71:G88,$A$1)</f>
        <v>15</v>
      </c>
      <c r="H67" s="46"/>
      <c r="I67" s="46"/>
      <c r="J67" s="46">
        <f>COUNTIF(J71:J88,$A$1)</f>
        <v>9</v>
      </c>
      <c r="K67" s="46">
        <f>COUNTIF(K71:K88,$A$1)</f>
        <v>9</v>
      </c>
      <c r="L67" s="46"/>
      <c r="M67" s="46"/>
      <c r="N67" s="46">
        <f>D67+E67+F67+G67+J67+K67</f>
        <v>79</v>
      </c>
      <c r="O67" s="111">
        <f>N67/6</f>
        <v>13.166666666666666</v>
      </c>
      <c r="P67" s="98"/>
      <c r="Q67" s="3"/>
    </row>
    <row r="68" spans="1:18" s="1" customFormat="1" ht="11.25" customHeight="1" x14ac:dyDescent="0.2">
      <c r="A68" s="97"/>
      <c r="B68" s="58"/>
      <c r="C68" s="59"/>
      <c r="D68" s="62" t="s">
        <v>1</v>
      </c>
      <c r="E68" s="62" t="s">
        <v>2</v>
      </c>
      <c r="F68" s="62" t="s">
        <v>3</v>
      </c>
      <c r="G68" s="62" t="s">
        <v>4</v>
      </c>
      <c r="H68" s="61" t="s">
        <v>11</v>
      </c>
      <c r="I68" s="61" t="s">
        <v>7</v>
      </c>
      <c r="J68" s="62" t="s">
        <v>5</v>
      </c>
      <c r="K68" s="62" t="s">
        <v>6</v>
      </c>
      <c r="L68" s="61" t="s">
        <v>11</v>
      </c>
      <c r="M68" s="62" t="s">
        <v>44</v>
      </c>
      <c r="N68" s="62" t="s">
        <v>8</v>
      </c>
      <c r="O68" s="63"/>
      <c r="P68" s="98"/>
      <c r="Q68" s="3"/>
    </row>
    <row r="69" spans="1:18" s="1" customFormat="1" ht="11.25" customHeight="1" x14ac:dyDescent="0.2">
      <c r="A69" s="97"/>
      <c r="B69" s="64"/>
      <c r="C69" s="4"/>
      <c r="D69" s="5" t="s">
        <v>76</v>
      </c>
      <c r="E69" s="5" t="s">
        <v>77</v>
      </c>
      <c r="F69" s="5" t="s">
        <v>45</v>
      </c>
      <c r="G69" s="5" t="s">
        <v>78</v>
      </c>
      <c r="H69" s="30" t="s">
        <v>10</v>
      </c>
      <c r="I69" s="30" t="s">
        <v>28</v>
      </c>
      <c r="J69" s="5" t="s">
        <v>79</v>
      </c>
      <c r="K69" s="5" t="s">
        <v>80</v>
      </c>
      <c r="L69" s="30" t="s">
        <v>10</v>
      </c>
      <c r="M69" s="5" t="s">
        <v>7</v>
      </c>
      <c r="N69" s="5" t="s">
        <v>7</v>
      </c>
      <c r="O69" s="65" t="s">
        <v>9</v>
      </c>
      <c r="P69" s="98"/>
      <c r="Q69" s="3"/>
    </row>
    <row r="70" spans="1:18" s="1" customFormat="1" ht="11.25" customHeight="1" x14ac:dyDescent="0.2">
      <c r="A70" s="97"/>
      <c r="B70" s="64"/>
      <c r="C70" s="4"/>
      <c r="D70" s="5"/>
      <c r="E70" s="5"/>
      <c r="F70" s="5"/>
      <c r="G70" s="5"/>
      <c r="H70" s="30"/>
      <c r="I70" s="30"/>
      <c r="J70" s="5"/>
      <c r="K70" s="5"/>
      <c r="L70" s="30"/>
      <c r="M70" s="5"/>
      <c r="N70" s="5"/>
      <c r="O70" s="65"/>
      <c r="P70" s="98"/>
      <c r="Q70" s="3"/>
    </row>
    <row r="71" spans="1:18" s="1" customFormat="1" ht="11.25" customHeight="1" x14ac:dyDescent="0.2">
      <c r="A71" s="97"/>
      <c r="B71" s="113">
        <v>1</v>
      </c>
      <c r="C71" s="119" t="s">
        <v>95</v>
      </c>
      <c r="D71" s="115">
        <f>VLOOKUP(C71,'Points Master'!$B:$L,4,FALSE)</f>
        <v>57</v>
      </c>
      <c r="E71" s="115">
        <f>VLOOKUP(C71,'Points Master'!B:L,5,FALSE)</f>
        <v>8</v>
      </c>
      <c r="F71" s="115">
        <f>VLOOKUP(C71,'Points Master'!B:L,6,FALSE)</f>
        <v>63</v>
      </c>
      <c r="G71" s="115">
        <f>VLOOKUP(C71,'Points Master'!B:L,7,FALSE)</f>
        <v>50</v>
      </c>
      <c r="H71" s="116">
        <f t="shared" ref="H71:H88" si="8">D71+E71+F71+G71</f>
        <v>178</v>
      </c>
      <c r="I71" s="116">
        <f t="shared" ref="I71:I88" si="9">H71/4</f>
        <v>44.5</v>
      </c>
      <c r="J71" s="115">
        <f>VLOOKUP(C71,'Points Master'!B:L,8,FALSE)</f>
        <v>68</v>
      </c>
      <c r="K71" s="115">
        <f>VLOOKUP(C71,'Points Master'!B:L,9,FALSE)</f>
        <v>44</v>
      </c>
      <c r="L71" s="116">
        <f t="shared" ref="L71:L88" si="10">J71+K71</f>
        <v>112</v>
      </c>
      <c r="M71" s="115">
        <f>VLOOKUP(C71,'Points Master'!$B:$L,11,FALSE)</f>
        <v>60</v>
      </c>
      <c r="N71" s="115">
        <f>VLOOKUP(C71,'Points Master'!$B:$L,10,FALSE)</f>
        <v>30</v>
      </c>
      <c r="O71" s="117">
        <f t="shared" ref="O71:O88" si="11">I71+L71+M71+N71</f>
        <v>246.5</v>
      </c>
      <c r="P71" s="98"/>
    </row>
    <row r="72" spans="1:18" s="1" customFormat="1" ht="11.25" customHeight="1" x14ac:dyDescent="0.2">
      <c r="A72" s="97"/>
      <c r="B72" s="113">
        <v>2</v>
      </c>
      <c r="C72" s="119" t="s">
        <v>59</v>
      </c>
      <c r="D72" s="115">
        <f>VLOOKUP(C72,'Points Master'!$B:$L,4,FALSE)</f>
        <v>38</v>
      </c>
      <c r="E72" s="115">
        <f>VLOOKUP(C72,'Points Master'!B:L,5,FALSE)</f>
        <v>41</v>
      </c>
      <c r="F72" s="115">
        <f>VLOOKUP(C72,'Points Master'!B:L,6,FALSE)</f>
        <v>82</v>
      </c>
      <c r="G72" s="115">
        <f>VLOOKUP(C72,'Points Master'!B:L,7,FALSE)</f>
        <v>43</v>
      </c>
      <c r="H72" s="116">
        <f t="shared" si="8"/>
        <v>204</v>
      </c>
      <c r="I72" s="116">
        <f t="shared" si="9"/>
        <v>51</v>
      </c>
      <c r="J72" s="115">
        <f>VLOOKUP(C72,'Points Master'!B:L,8,FALSE)</f>
        <v>82</v>
      </c>
      <c r="K72" s="115">
        <f>VLOOKUP(C72,'Points Master'!B:L,9,FALSE)</f>
        <v>43</v>
      </c>
      <c r="L72" s="116">
        <f t="shared" si="10"/>
        <v>125</v>
      </c>
      <c r="M72" s="115">
        <f>VLOOKUP(C72,'Points Master'!$B:$L,11,FALSE)</f>
        <v>60</v>
      </c>
      <c r="N72" s="115">
        <f>VLOOKUP(C72,'Points Master'!$B:$L,10,FALSE)</f>
        <v>0</v>
      </c>
      <c r="O72" s="117">
        <f t="shared" si="11"/>
        <v>236</v>
      </c>
      <c r="P72" s="98"/>
      <c r="R72" s="3"/>
    </row>
    <row r="73" spans="1:18" s="1" customFormat="1" ht="11.25" customHeight="1" x14ac:dyDescent="0.2">
      <c r="A73" s="97"/>
      <c r="B73" s="113">
        <v>3</v>
      </c>
      <c r="C73" s="119" t="s">
        <v>47</v>
      </c>
      <c r="D73" s="115">
        <f>VLOOKUP(C73,'Points Master'!$B:$L,4,FALSE)</f>
        <v>78</v>
      </c>
      <c r="E73" s="115">
        <f>VLOOKUP(C73,'Points Master'!B:L,5,FALSE)</f>
        <v>50</v>
      </c>
      <c r="F73" s="115">
        <f>VLOOKUP(C73,'Points Master'!B:L,6,FALSE)</f>
        <v>44</v>
      </c>
      <c r="G73" s="115">
        <f>VLOOKUP(C73,'Points Master'!B:L,7,FALSE)</f>
        <v>64</v>
      </c>
      <c r="H73" s="116">
        <f t="shared" si="8"/>
        <v>236</v>
      </c>
      <c r="I73" s="116">
        <f t="shared" si="9"/>
        <v>59</v>
      </c>
      <c r="J73" s="115">
        <f>VLOOKUP(C73,'Points Master'!B:L,8,FALSE)</f>
        <v>39</v>
      </c>
      <c r="K73" s="115">
        <f>VLOOKUP(C73,'Points Master'!B:L,9,FALSE)</f>
        <v>70</v>
      </c>
      <c r="L73" s="116">
        <f t="shared" si="10"/>
        <v>109</v>
      </c>
      <c r="M73" s="115">
        <f>VLOOKUP(C73,'Points Master'!$B:$L,11,FALSE)</f>
        <v>60</v>
      </c>
      <c r="N73" s="115">
        <f>VLOOKUP(C73,'Points Master'!$B:$L,10,FALSE)</f>
        <v>0</v>
      </c>
      <c r="O73" s="117">
        <f t="shared" si="11"/>
        <v>228</v>
      </c>
      <c r="P73" s="98"/>
      <c r="R73" s="3"/>
    </row>
    <row r="74" spans="1:18" s="1" customFormat="1" ht="11.25" customHeight="1" x14ac:dyDescent="0.2">
      <c r="A74" s="97"/>
      <c r="B74" s="67">
        <v>4</v>
      </c>
      <c r="C74" s="41" t="s">
        <v>26</v>
      </c>
      <c r="D74" s="6">
        <f>VLOOKUP(C74,'Points Master'!$B:$L,4,FALSE)</f>
        <v>48</v>
      </c>
      <c r="E74" s="6">
        <f>VLOOKUP(C74,'Points Master'!B:L,5,FALSE)</f>
        <v>38</v>
      </c>
      <c r="F74" s="6">
        <f>VLOOKUP(C74,'Points Master'!B:L,6,FALSE)</f>
        <v>38</v>
      </c>
      <c r="G74" s="6">
        <f>VLOOKUP(C74,'Points Master'!B:L,7,FALSE)</f>
        <v>68</v>
      </c>
      <c r="H74" s="31">
        <f t="shared" si="8"/>
        <v>192</v>
      </c>
      <c r="I74" s="31">
        <f t="shared" si="9"/>
        <v>48</v>
      </c>
      <c r="J74" s="6">
        <f>VLOOKUP(C74,'Points Master'!B:L,8,FALSE)</f>
        <v>38</v>
      </c>
      <c r="K74" s="6">
        <f>VLOOKUP(C74,'Points Master'!B:L,9,FALSE)</f>
        <v>79</v>
      </c>
      <c r="L74" s="31">
        <f t="shared" si="10"/>
        <v>117</v>
      </c>
      <c r="M74" s="6">
        <f>VLOOKUP(C74,'Points Master'!$B:$L,11,FALSE)</f>
        <v>60</v>
      </c>
      <c r="N74" s="6">
        <f>VLOOKUP(C74,'Points Master'!$B:$L,10,FALSE)</f>
        <v>0</v>
      </c>
      <c r="O74" s="90">
        <f t="shared" si="11"/>
        <v>225</v>
      </c>
      <c r="P74" s="98"/>
      <c r="R74" s="3"/>
    </row>
    <row r="75" spans="1:18" s="1" customFormat="1" ht="11.25" customHeight="1" x14ac:dyDescent="0.2">
      <c r="A75" s="97"/>
      <c r="B75" s="67">
        <v>5</v>
      </c>
      <c r="C75" s="41" t="s">
        <v>0</v>
      </c>
      <c r="D75" s="6">
        <f>VLOOKUP(C75,'Points Master'!$B:$L,4,FALSE)</f>
        <v>37</v>
      </c>
      <c r="E75" s="6">
        <f>VLOOKUP(C75,'Points Master'!B:L,5,FALSE)</f>
        <v>68</v>
      </c>
      <c r="F75" s="6">
        <f>VLOOKUP(C75,'Points Master'!B:L,6,FALSE)</f>
        <v>48</v>
      </c>
      <c r="G75" s="6">
        <f>VLOOKUP(C75,'Points Master'!B:L,7,FALSE)</f>
        <v>48</v>
      </c>
      <c r="H75" s="31">
        <f t="shared" si="8"/>
        <v>201</v>
      </c>
      <c r="I75" s="31">
        <f t="shared" si="9"/>
        <v>50.25</v>
      </c>
      <c r="J75" s="6">
        <f>VLOOKUP(C75,'Points Master'!B:L,8,FALSE)</f>
        <v>48</v>
      </c>
      <c r="K75" s="6">
        <f>VLOOKUP(C75,'Points Master'!B:L,9,FALSE)</f>
        <v>64</v>
      </c>
      <c r="L75" s="31">
        <f t="shared" si="10"/>
        <v>112</v>
      </c>
      <c r="M75" s="6">
        <f>VLOOKUP(C75,'Points Master'!$B:$L,11,FALSE)</f>
        <v>60</v>
      </c>
      <c r="N75" s="6">
        <f>VLOOKUP(C75,'Points Master'!$B:$L,10,FALSE)</f>
        <v>0</v>
      </c>
      <c r="O75" s="90">
        <f t="shared" si="11"/>
        <v>222.25</v>
      </c>
      <c r="P75" s="98"/>
      <c r="R75" s="3"/>
    </row>
    <row r="76" spans="1:18" s="1" customFormat="1" ht="11.25" customHeight="1" x14ac:dyDescent="0.2">
      <c r="A76" s="97"/>
      <c r="B76" s="67">
        <v>6</v>
      </c>
      <c r="C76" s="41" t="s">
        <v>51</v>
      </c>
      <c r="D76" s="6">
        <f>VLOOKUP(C76,'Points Master'!$B:$L,4,FALSE)</f>
        <v>65</v>
      </c>
      <c r="E76" s="6">
        <f>VLOOKUP(C76,'Points Master'!B:L,5,FALSE)</f>
        <v>61</v>
      </c>
      <c r="F76" s="6">
        <f>VLOOKUP(C76,'Points Master'!B:L,6,FALSE)</f>
        <v>41</v>
      </c>
      <c r="G76" s="6">
        <f>VLOOKUP(C76,'Points Master'!B:L,7,FALSE)</f>
        <v>42</v>
      </c>
      <c r="H76" s="31">
        <f t="shared" si="8"/>
        <v>209</v>
      </c>
      <c r="I76" s="31">
        <f t="shared" si="9"/>
        <v>52.25</v>
      </c>
      <c r="J76" s="6">
        <f>VLOOKUP(C76,'Points Master'!B:L,8,FALSE)</f>
        <v>40</v>
      </c>
      <c r="K76" s="6">
        <f>VLOOKUP(C76,'Points Master'!B:L,9,FALSE)</f>
        <v>38</v>
      </c>
      <c r="L76" s="31">
        <f t="shared" si="10"/>
        <v>78</v>
      </c>
      <c r="M76" s="6">
        <f>VLOOKUP(C76,'Points Master'!$B:$L,11,FALSE)</f>
        <v>60</v>
      </c>
      <c r="N76" s="6">
        <f>VLOOKUP(C76,'Points Master'!$B:$L,10,FALSE)</f>
        <v>0</v>
      </c>
      <c r="O76" s="90">
        <f t="shared" si="11"/>
        <v>190.25</v>
      </c>
      <c r="P76" s="98"/>
      <c r="Q76" s="3"/>
      <c r="R76" s="3"/>
    </row>
    <row r="77" spans="1:18" s="1" customFormat="1" ht="11.25" customHeight="1" x14ac:dyDescent="0.2">
      <c r="A77" s="97"/>
      <c r="B77" s="67">
        <v>7</v>
      </c>
      <c r="C77" s="41" t="s">
        <v>60</v>
      </c>
      <c r="D77" s="6">
        <f>VLOOKUP(C77,'Points Master'!$B:$L,4,FALSE)</f>
        <v>13</v>
      </c>
      <c r="E77" s="6">
        <f>VLOOKUP(C77,'Points Master'!B:L,5,FALSE)</f>
        <v>0</v>
      </c>
      <c r="F77" s="6">
        <f>VLOOKUP(C77,'Points Master'!B:L,6,FALSE)</f>
        <v>6</v>
      </c>
      <c r="G77" s="6">
        <f>VLOOKUP(C77,'Points Master'!B:L,7,FALSE)</f>
        <v>74</v>
      </c>
      <c r="H77" s="31">
        <f t="shared" si="8"/>
        <v>93</v>
      </c>
      <c r="I77" s="31">
        <f t="shared" si="9"/>
        <v>23.25</v>
      </c>
      <c r="J77" s="6">
        <f>VLOOKUP(C77,'Points Master'!B:L,8,FALSE)</f>
        <v>69</v>
      </c>
      <c r="K77" s="6">
        <f>VLOOKUP(C77,'Points Master'!B:L,9,FALSE)</f>
        <v>36</v>
      </c>
      <c r="L77" s="31">
        <f t="shared" si="10"/>
        <v>105</v>
      </c>
      <c r="M77" s="6">
        <f>VLOOKUP(C77,'Points Master'!$B:$L,11,FALSE)</f>
        <v>50</v>
      </c>
      <c r="N77" s="6">
        <f>VLOOKUP(C77,'Points Master'!$B:$L,10,FALSE)</f>
        <v>0</v>
      </c>
      <c r="O77" s="90">
        <f t="shared" si="11"/>
        <v>178.25</v>
      </c>
      <c r="P77" s="98"/>
      <c r="Q77" s="3"/>
    </row>
    <row r="78" spans="1:18" s="1" customFormat="1" ht="11.25" customHeight="1" x14ac:dyDescent="0.2">
      <c r="A78" s="97"/>
      <c r="B78" s="67">
        <v>8</v>
      </c>
      <c r="C78" s="41" t="s">
        <v>92</v>
      </c>
      <c r="D78" s="6">
        <f>VLOOKUP(C78,'Points Master'!$B:$L,4,FALSE)</f>
        <v>44</v>
      </c>
      <c r="E78" s="6">
        <f>VLOOKUP(C78,'Points Master'!B:L,5,FALSE)</f>
        <v>84</v>
      </c>
      <c r="F78" s="6">
        <f>VLOOKUP(C78,'Points Master'!B:L,6,FALSE)</f>
        <v>63</v>
      </c>
      <c r="G78" s="6">
        <f>VLOOKUP(C78,'Points Master'!B:L,7,FALSE)</f>
        <v>37</v>
      </c>
      <c r="H78" s="31">
        <f t="shared" si="8"/>
        <v>228</v>
      </c>
      <c r="I78" s="31">
        <f t="shared" si="9"/>
        <v>57</v>
      </c>
      <c r="J78" s="6">
        <f>VLOOKUP(C78,'Points Master'!B:L,8,FALSE)</f>
        <v>40</v>
      </c>
      <c r="K78" s="6">
        <f>VLOOKUP(C78,'Points Master'!B:L,9,FALSE)</f>
        <v>6</v>
      </c>
      <c r="L78" s="31">
        <f t="shared" si="10"/>
        <v>46</v>
      </c>
      <c r="M78" s="6">
        <f>VLOOKUP(C78,'Points Master'!$B:$L,11,FALSE)</f>
        <v>60</v>
      </c>
      <c r="N78" s="6">
        <f>VLOOKUP(C78,'Points Master'!$B:$L,10,FALSE)</f>
        <v>10</v>
      </c>
      <c r="O78" s="90">
        <f t="shared" si="11"/>
        <v>173</v>
      </c>
      <c r="P78" s="98"/>
      <c r="Q78" s="3"/>
    </row>
    <row r="79" spans="1:18" s="1" customFormat="1" ht="11.25" customHeight="1" x14ac:dyDescent="0.2">
      <c r="A79" s="97"/>
      <c r="B79" s="67">
        <v>9</v>
      </c>
      <c r="C79" s="41" t="s">
        <v>70</v>
      </c>
      <c r="D79" s="6">
        <f>VLOOKUP(C79,'Points Master'!$B:$L,4,FALSE)</f>
        <v>53</v>
      </c>
      <c r="E79" s="6">
        <f>VLOOKUP(C79,'Points Master'!B:L,5,FALSE)</f>
        <v>48</v>
      </c>
      <c r="F79" s="6">
        <f>VLOOKUP(C79,'Points Master'!B:L,6,FALSE)</f>
        <v>44</v>
      </c>
      <c r="G79" s="6">
        <f>VLOOKUP(C79,'Points Master'!B:L,7,FALSE)</f>
        <v>0</v>
      </c>
      <c r="H79" s="31">
        <f t="shared" si="8"/>
        <v>145</v>
      </c>
      <c r="I79" s="31">
        <f t="shared" si="9"/>
        <v>36.25</v>
      </c>
      <c r="J79" s="6">
        <f>VLOOKUP(C79,'Points Master'!B:L,8,FALSE)</f>
        <v>65</v>
      </c>
      <c r="K79" s="6">
        <f>VLOOKUP(C79,'Points Master'!B:L,9,FALSE)</f>
        <v>0</v>
      </c>
      <c r="L79" s="31">
        <f t="shared" si="10"/>
        <v>65</v>
      </c>
      <c r="M79" s="6">
        <f>VLOOKUP(C79,'Points Master'!$B:$L,11,FALSE)</f>
        <v>40</v>
      </c>
      <c r="N79" s="6">
        <f>VLOOKUP(C79,'Points Master'!$B:$L,10,FALSE)</f>
        <v>10</v>
      </c>
      <c r="O79" s="90">
        <f t="shared" si="11"/>
        <v>151.25</v>
      </c>
      <c r="P79" s="98"/>
      <c r="Q79" s="3"/>
    </row>
    <row r="80" spans="1:18" s="1" customFormat="1" ht="11.25" customHeight="1" x14ac:dyDescent="0.2">
      <c r="A80" s="97"/>
      <c r="B80" s="67">
        <v>10</v>
      </c>
      <c r="C80" s="41" t="s">
        <v>27</v>
      </c>
      <c r="D80" s="6">
        <f>VLOOKUP(C80,'Points Master'!$B:$L,4,FALSE)</f>
        <v>42</v>
      </c>
      <c r="E80" s="6">
        <f>VLOOKUP(C80,'Points Master'!B:L,5,FALSE)</f>
        <v>0</v>
      </c>
      <c r="F80" s="6">
        <f>VLOOKUP(C80,'Points Master'!B:L,6,FALSE)</f>
        <v>0</v>
      </c>
      <c r="G80" s="6">
        <f>VLOOKUP(C80,'Points Master'!B:L,7,FALSE)</f>
        <v>44</v>
      </c>
      <c r="H80" s="31">
        <f t="shared" si="8"/>
        <v>86</v>
      </c>
      <c r="I80" s="31">
        <f t="shared" si="9"/>
        <v>21.5</v>
      </c>
      <c r="J80" s="6">
        <f>VLOOKUP(C80,'Points Master'!B:L,8,FALSE)</f>
        <v>0</v>
      </c>
      <c r="K80" s="6">
        <f>VLOOKUP(C80,'Points Master'!B:L,9,FALSE)</f>
        <v>65</v>
      </c>
      <c r="L80" s="31">
        <f t="shared" si="10"/>
        <v>65</v>
      </c>
      <c r="M80" s="6">
        <f>VLOOKUP(C80,'Points Master'!$B:$L,11,FALSE)</f>
        <v>30</v>
      </c>
      <c r="N80" s="6">
        <f>VLOOKUP(C80,'Points Master'!$B:$L,10,FALSE)</f>
        <v>0</v>
      </c>
      <c r="O80" s="90">
        <f t="shared" si="11"/>
        <v>116.5</v>
      </c>
      <c r="P80" s="98"/>
      <c r="Q80" s="3"/>
    </row>
    <row r="81" spans="1:17" s="1" customFormat="1" ht="11.25" customHeight="1" x14ac:dyDescent="0.2">
      <c r="A81" s="97"/>
      <c r="B81" s="67">
        <v>11</v>
      </c>
      <c r="C81" s="41" t="s">
        <v>72</v>
      </c>
      <c r="D81" s="6">
        <f>VLOOKUP(C81,'Points Master'!$B:$L,4,FALSE)</f>
        <v>6</v>
      </c>
      <c r="E81" s="6">
        <f>VLOOKUP(C81,'Points Master'!B:L,5,FALSE)</f>
        <v>52</v>
      </c>
      <c r="F81" s="6">
        <f>VLOOKUP(C81,'Points Master'!B:L,6,FALSE)</f>
        <v>75</v>
      </c>
      <c r="G81" s="6">
        <f>VLOOKUP(C81,'Points Master'!B:L,7,FALSE)</f>
        <v>16</v>
      </c>
      <c r="H81" s="31">
        <f t="shared" si="8"/>
        <v>149</v>
      </c>
      <c r="I81" s="31">
        <f t="shared" si="9"/>
        <v>37.25</v>
      </c>
      <c r="J81" s="6">
        <f>VLOOKUP(C81,'Points Master'!B:L,8,FALSE)</f>
        <v>0</v>
      </c>
      <c r="K81" s="6">
        <f>VLOOKUP(C81,'Points Master'!B:L,9,FALSE)</f>
        <v>0</v>
      </c>
      <c r="L81" s="31">
        <f t="shared" si="10"/>
        <v>0</v>
      </c>
      <c r="M81" s="6">
        <f>VLOOKUP(C81,'Points Master'!$B:$L,11,FALSE)</f>
        <v>40</v>
      </c>
      <c r="N81" s="6">
        <f>VLOOKUP(C81,'Points Master'!$B:$L,10,FALSE)</f>
        <v>10</v>
      </c>
      <c r="O81" s="90">
        <f t="shared" si="11"/>
        <v>87.25</v>
      </c>
      <c r="P81" s="98"/>
      <c r="Q81" s="3"/>
    </row>
    <row r="82" spans="1:17" s="1" customFormat="1" ht="11.25" customHeight="1" x14ac:dyDescent="0.2">
      <c r="A82" s="97"/>
      <c r="B82" s="67">
        <v>12</v>
      </c>
      <c r="C82" s="41" t="s">
        <v>54</v>
      </c>
      <c r="D82" s="6">
        <f>VLOOKUP(C82,'Points Master'!$B:$L,4,FALSE)</f>
        <v>21</v>
      </c>
      <c r="E82" s="6">
        <f>VLOOKUP(C82,'Points Master'!B:L,5,FALSE)</f>
        <v>14</v>
      </c>
      <c r="F82" s="6">
        <f>VLOOKUP(C82,'Points Master'!B:L,6,FALSE)</f>
        <v>41</v>
      </c>
      <c r="G82" s="6">
        <f>VLOOKUP(C82,'Points Master'!B:L,7,FALSE)</f>
        <v>58</v>
      </c>
      <c r="H82" s="31">
        <f t="shared" si="8"/>
        <v>134</v>
      </c>
      <c r="I82" s="31">
        <f t="shared" si="9"/>
        <v>33.5</v>
      </c>
      <c r="J82" s="6">
        <f>VLOOKUP(C82,'Points Master'!B:L,8,FALSE)</f>
        <v>0</v>
      </c>
      <c r="K82" s="6">
        <f>VLOOKUP(C82,'Points Master'!B:L,9,FALSE)</f>
        <v>0</v>
      </c>
      <c r="L82" s="31">
        <f t="shared" si="10"/>
        <v>0</v>
      </c>
      <c r="M82" s="6">
        <f>VLOOKUP(C82,'Points Master'!$B:$L,11,FALSE)</f>
        <v>40</v>
      </c>
      <c r="N82" s="6">
        <f>VLOOKUP(C82,'Points Master'!$B:$L,10,FALSE)</f>
        <v>0</v>
      </c>
      <c r="O82" s="90">
        <f t="shared" si="11"/>
        <v>73.5</v>
      </c>
      <c r="P82" s="98"/>
      <c r="Q82" s="3"/>
    </row>
    <row r="83" spans="1:17" s="1" customFormat="1" ht="11.25" customHeight="1" x14ac:dyDescent="0.2">
      <c r="A83" s="97"/>
      <c r="B83" s="67">
        <v>13</v>
      </c>
      <c r="C83" s="40" t="s">
        <v>31</v>
      </c>
      <c r="D83" s="6">
        <f>VLOOKUP(C83,'Points Master'!$B:$L,4,FALSE)</f>
        <v>40</v>
      </c>
      <c r="E83" s="6">
        <f>VLOOKUP(C83,'Points Master'!B:L,5,FALSE)</f>
        <v>34</v>
      </c>
      <c r="F83" s="6">
        <f>VLOOKUP(C83,'Points Master'!B:L,6,FALSE)</f>
        <v>39</v>
      </c>
      <c r="G83" s="6">
        <f>VLOOKUP(C83,'Points Master'!B:L,7,FALSE)</f>
        <v>6</v>
      </c>
      <c r="H83" s="31">
        <f t="shared" si="8"/>
        <v>119</v>
      </c>
      <c r="I83" s="31">
        <f t="shared" si="9"/>
        <v>29.75</v>
      </c>
      <c r="J83" s="6">
        <f>VLOOKUP(C83,'Points Master'!B:L,8,FALSE)</f>
        <v>0</v>
      </c>
      <c r="K83" s="6">
        <f>VLOOKUP(C83,'Points Master'!B:L,9,FALSE)</f>
        <v>0</v>
      </c>
      <c r="L83" s="31">
        <f t="shared" si="10"/>
        <v>0</v>
      </c>
      <c r="M83" s="6">
        <f>VLOOKUP(C83,'Points Master'!$B:$L,11,FALSE)</f>
        <v>40</v>
      </c>
      <c r="N83" s="6">
        <f>VLOOKUP(C83,'Points Master'!$B:$L,10,FALSE)</f>
        <v>0</v>
      </c>
      <c r="O83" s="90">
        <f t="shared" si="11"/>
        <v>69.75</v>
      </c>
      <c r="P83" s="98"/>
      <c r="Q83" s="3"/>
    </row>
    <row r="84" spans="1:17" s="1" customFormat="1" ht="11.25" customHeight="1" x14ac:dyDescent="0.2">
      <c r="A84" s="97"/>
      <c r="B84" s="67">
        <v>14</v>
      </c>
      <c r="C84" s="41" t="s">
        <v>94</v>
      </c>
      <c r="D84" s="6">
        <f>VLOOKUP(C84,'Points Master'!$B:$L,4,FALSE)</f>
        <v>68</v>
      </c>
      <c r="E84" s="6">
        <f>VLOOKUP(C84,'Points Master'!B:L,5,FALSE)</f>
        <v>27</v>
      </c>
      <c r="F84" s="6">
        <f>VLOOKUP(C84,'Points Master'!B:L,6,FALSE)</f>
        <v>38</v>
      </c>
      <c r="G84" s="6">
        <f>VLOOKUP(C84,'Points Master'!B:L,7,FALSE)</f>
        <v>0</v>
      </c>
      <c r="H84" s="31">
        <f t="shared" si="8"/>
        <v>133</v>
      </c>
      <c r="I84" s="31">
        <f t="shared" si="9"/>
        <v>33.25</v>
      </c>
      <c r="J84" s="6">
        <f>VLOOKUP(C84,'Points Master'!B:L,8,FALSE)</f>
        <v>0</v>
      </c>
      <c r="K84" s="6">
        <f>VLOOKUP(C84,'Points Master'!B:L,9,FALSE)</f>
        <v>0</v>
      </c>
      <c r="L84" s="31">
        <f t="shared" si="10"/>
        <v>0</v>
      </c>
      <c r="M84" s="6">
        <f>VLOOKUP(C84,'Points Master'!$B:$L,11,FALSE)</f>
        <v>30</v>
      </c>
      <c r="N84" s="6">
        <f>VLOOKUP(C84,'Points Master'!$B:$L,10,FALSE)</f>
        <v>0</v>
      </c>
      <c r="O84" s="90">
        <f t="shared" si="11"/>
        <v>63.25</v>
      </c>
      <c r="P84" s="98"/>
      <c r="Q84" s="3"/>
    </row>
    <row r="85" spans="1:17" s="1" customFormat="1" ht="11.25" customHeight="1" x14ac:dyDescent="0.2">
      <c r="A85" s="97"/>
      <c r="B85" s="67">
        <v>15</v>
      </c>
      <c r="C85" s="41" t="s">
        <v>139</v>
      </c>
      <c r="D85" s="6">
        <f>VLOOKUP(C85,'Points Master'!$B:$L,4,FALSE)</f>
        <v>0</v>
      </c>
      <c r="E85" s="6">
        <f>VLOOKUP(C85,'Points Master'!B:L,5,FALSE)</f>
        <v>70</v>
      </c>
      <c r="F85" s="6">
        <f>VLOOKUP(C85,'Points Master'!B:L,6,FALSE)</f>
        <v>0</v>
      </c>
      <c r="G85" s="6">
        <f>VLOOKUP(C85,'Points Master'!B:L,7,FALSE)</f>
        <v>41</v>
      </c>
      <c r="H85" s="31">
        <f t="shared" si="8"/>
        <v>111</v>
      </c>
      <c r="I85" s="31">
        <f t="shared" si="9"/>
        <v>27.75</v>
      </c>
      <c r="J85" s="6">
        <f>VLOOKUP(C85,'Points Master'!B:L,8,FALSE)</f>
        <v>0</v>
      </c>
      <c r="K85" s="6">
        <f>VLOOKUP(C85,'Points Master'!B:L,9,FALSE)</f>
        <v>0</v>
      </c>
      <c r="L85" s="31">
        <f t="shared" si="10"/>
        <v>0</v>
      </c>
      <c r="M85" s="6">
        <f>VLOOKUP(C85,'Points Master'!$B:$L,11,FALSE)</f>
        <v>20</v>
      </c>
      <c r="N85" s="6">
        <f>VLOOKUP(C85,'Points Master'!$B:$L,10,FALSE)</f>
        <v>10</v>
      </c>
      <c r="O85" s="90">
        <f t="shared" si="11"/>
        <v>57.75</v>
      </c>
      <c r="P85" s="98"/>
      <c r="Q85" s="3"/>
    </row>
    <row r="86" spans="1:17" s="1" customFormat="1" ht="11.25" customHeight="1" x14ac:dyDescent="0.2">
      <c r="A86" s="97"/>
      <c r="B86" s="67">
        <v>16</v>
      </c>
      <c r="C86" s="41" t="s">
        <v>93</v>
      </c>
      <c r="D86" s="6">
        <f>VLOOKUP(C86,'Points Master'!$B:$L,4,FALSE)</f>
        <v>41</v>
      </c>
      <c r="E86" s="6">
        <f>VLOOKUP(C86,'Points Master'!B:L,5,FALSE)</f>
        <v>35</v>
      </c>
      <c r="F86" s="6">
        <f>VLOOKUP(C86,'Points Master'!B:L,6,FALSE)</f>
        <v>0</v>
      </c>
      <c r="G86" s="6">
        <f>VLOOKUP(C86,'Points Master'!B:L,7,FALSE)</f>
        <v>6</v>
      </c>
      <c r="H86" s="31">
        <f t="shared" si="8"/>
        <v>82</v>
      </c>
      <c r="I86" s="31">
        <f t="shared" si="9"/>
        <v>20.5</v>
      </c>
      <c r="J86" s="6">
        <f>VLOOKUP(C86,'Points Master'!B:L,8,FALSE)</f>
        <v>0</v>
      </c>
      <c r="K86" s="6">
        <f>VLOOKUP(C86,'Points Master'!B:L,9,FALSE)</f>
        <v>0</v>
      </c>
      <c r="L86" s="31">
        <f t="shared" si="10"/>
        <v>0</v>
      </c>
      <c r="M86" s="6">
        <f>VLOOKUP(C86,'Points Master'!$B:$L,11,FALSE)</f>
        <v>30</v>
      </c>
      <c r="N86" s="6">
        <f>VLOOKUP(C86,'Points Master'!$B:$L,10,FALSE)</f>
        <v>0</v>
      </c>
      <c r="O86" s="90">
        <f t="shared" si="11"/>
        <v>50.5</v>
      </c>
      <c r="P86" s="98"/>
      <c r="Q86" s="3"/>
    </row>
    <row r="87" spans="1:17" s="1" customFormat="1" ht="11.25" customHeight="1" x14ac:dyDescent="0.2">
      <c r="A87" s="97"/>
      <c r="B87" s="67">
        <v>17</v>
      </c>
      <c r="C87" s="41" t="s">
        <v>140</v>
      </c>
      <c r="D87" s="6">
        <f>VLOOKUP(C87,'Points Master'!$B:$L,4,FALSE)</f>
        <v>0</v>
      </c>
      <c r="E87" s="6">
        <f>VLOOKUP(C87,'Points Master'!B:L,5,FALSE)</f>
        <v>34</v>
      </c>
      <c r="F87" s="6">
        <f>VLOOKUP(C87,'Points Master'!B:L,6,FALSE)</f>
        <v>6</v>
      </c>
      <c r="G87" s="6">
        <f>VLOOKUP(C87,'Points Master'!B:L,7,FALSE)</f>
        <v>6</v>
      </c>
      <c r="H87" s="31">
        <f t="shared" si="8"/>
        <v>46</v>
      </c>
      <c r="I87" s="31">
        <f t="shared" si="9"/>
        <v>11.5</v>
      </c>
      <c r="J87" s="6">
        <f>VLOOKUP(C87,'Points Master'!B:L,8,FALSE)</f>
        <v>0</v>
      </c>
      <c r="K87" s="6">
        <f>VLOOKUP(C87,'Points Master'!B:L,9,FALSE)</f>
        <v>0</v>
      </c>
      <c r="L87" s="31">
        <f t="shared" si="10"/>
        <v>0</v>
      </c>
      <c r="M87" s="6">
        <f>VLOOKUP(C87,'Points Master'!$B:$L,11,FALSE)</f>
        <v>30</v>
      </c>
      <c r="N87" s="6">
        <f>VLOOKUP(C87,'Points Master'!$B:$L,10,FALSE)</f>
        <v>0</v>
      </c>
      <c r="O87" s="90">
        <f t="shared" si="11"/>
        <v>41.5</v>
      </c>
      <c r="P87" s="98"/>
      <c r="Q87" s="3"/>
    </row>
    <row r="88" spans="1:17" s="1" customFormat="1" ht="11.25" customHeight="1" x14ac:dyDescent="0.2">
      <c r="A88" s="97"/>
      <c r="B88" s="67">
        <v>18</v>
      </c>
      <c r="C88" s="41" t="s">
        <v>69</v>
      </c>
      <c r="D88" s="6">
        <f>VLOOKUP(C88,'Points Master'!$B:$L,4,FALSE)</f>
        <v>50</v>
      </c>
      <c r="E88" s="6">
        <f>VLOOKUP(C88,'Points Master'!B:L,5,FALSE)</f>
        <v>0</v>
      </c>
      <c r="F88" s="6">
        <f>VLOOKUP(C88,'Points Master'!B:L,6,FALSE)</f>
        <v>16</v>
      </c>
      <c r="G88" s="6">
        <f>VLOOKUP(C88,'Points Master'!B:L,7,FALSE)</f>
        <v>0</v>
      </c>
      <c r="H88" s="31">
        <f t="shared" si="8"/>
        <v>66</v>
      </c>
      <c r="I88" s="31">
        <f t="shared" si="9"/>
        <v>16.5</v>
      </c>
      <c r="J88" s="6">
        <f>VLOOKUP(C88,'Points Master'!B:L,8,FALSE)</f>
        <v>0</v>
      </c>
      <c r="K88" s="6">
        <f>VLOOKUP(C88,'Points Master'!B:L,9,FALSE)</f>
        <v>0</v>
      </c>
      <c r="L88" s="31">
        <f t="shared" si="10"/>
        <v>0</v>
      </c>
      <c r="M88" s="6">
        <f>VLOOKUP(C88,'Points Master'!$B:$L,11,FALSE)</f>
        <v>20</v>
      </c>
      <c r="N88" s="6">
        <f>VLOOKUP(C88,'Points Master'!$B:$L,10,FALSE)</f>
        <v>0</v>
      </c>
      <c r="O88" s="90">
        <f t="shared" si="11"/>
        <v>36.5</v>
      </c>
      <c r="P88" s="98"/>
      <c r="Q88" s="3"/>
    </row>
    <row r="89" spans="1:17" s="1" customFormat="1" ht="11.25" customHeight="1" thickBot="1" x14ac:dyDescent="0.25">
      <c r="A89" s="97"/>
      <c r="B89" s="69"/>
      <c r="C89" s="70"/>
      <c r="D89" s="71"/>
      <c r="E89" s="71"/>
      <c r="F89" s="71"/>
      <c r="G89" s="71"/>
      <c r="H89" s="72"/>
      <c r="I89" s="72"/>
      <c r="J89" s="71"/>
      <c r="K89" s="71"/>
      <c r="L89" s="72"/>
      <c r="M89" s="71"/>
      <c r="N89" s="71"/>
      <c r="O89" s="91"/>
      <c r="P89" s="98"/>
      <c r="Q89" s="3"/>
    </row>
    <row r="90" spans="1:17" s="1" customFormat="1" ht="18.75" customHeight="1" thickBot="1" x14ac:dyDescent="0.25">
      <c r="A90" s="99"/>
      <c r="B90" s="102"/>
      <c r="C90" s="103"/>
      <c r="D90" s="104"/>
      <c r="E90" s="104"/>
      <c r="F90" s="104"/>
      <c r="G90" s="104"/>
      <c r="H90" s="104"/>
      <c r="I90" s="104"/>
      <c r="J90" s="104"/>
      <c r="K90" s="104"/>
      <c r="L90" s="104"/>
      <c r="M90" s="104"/>
      <c r="N90" s="104"/>
      <c r="O90" s="105"/>
      <c r="P90" s="101"/>
      <c r="Q90" s="3"/>
    </row>
    <row r="91" spans="1:17" ht="11.25" customHeight="1" x14ac:dyDescent="0.2">
      <c r="C91" s="2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</row>
  </sheetData>
  <sheetProtection selectLockedCells="1" selectUnlockedCells="1"/>
  <sortState ref="C71:O88">
    <sortCondition descending="1" ref="O71"/>
  </sortState>
  <phoneticPr fontId="1" type="noConversion"/>
  <printOptions horizontalCentered="1"/>
  <pageMargins left="0.39370078740157499" right="0.39370078740157499" top="0.39370078740157499" bottom="0.39370078740157499" header="0.511811023622047" footer="0.511811023622047"/>
  <pageSetup paperSize="9" scale="74" orientation="portrait" r:id="rId1"/>
  <headerFooter alignWithMargins="0"/>
  <rowBreaks count="1" manualBreakCount="1">
    <brk id="66" max="15" man="1"/>
  </rowBreaks>
  <webPublishItems count="11">
    <webPublishItem id="25662" divId="Point Standings 2010 - National Championship_25662" sourceType="printArea" destinationFile="C:\Documents and Settings\NicovH\My Documents\Tarlton\2011\Point Standings 2011\16.06.2011\pts_2011_nat_drag.htm"/>
    <webPublishItem id="16532" divId="Point Standings 2010 - National Championship_16532" sourceType="range" sourceRef="A2:L90" destinationFile="C:\Documents and Settings\NicovH\My Documents\Tarlton\2010\Points Standings 2010\Pts-Nat-2010-Drag-cars.htm"/>
    <webPublishItem id="14847" divId="Point Standings 2011_14847" sourceType="range" sourceRef="A2:L90" destinationFile="C:\Documents and Settings\NicovH\My Documents\Tarlton\2011\Point Standings 2011\Pts-Nat-2011-Dragcars.htm"/>
    <webPublishItem id="32204" divId="Point Standings 2011_32204" sourceType="range" sourceRef="A2:L91" destinationFile="C:\Users\Nico\Documents\Tarlton\2011\Point Standings 2011\25.09.2011\drag_nat.htm"/>
    <webPublishItem id="16755" divId="Point Standings 2011_16755" sourceType="range" sourceRef="A2:L91" destinationFile="C:\Documents and Settings\NicovH\My Documents\Tarlton\2011\Point Standings 2011\Pts-Nat-2011-Dragcars.htm"/>
    <webPublishItem id="30575" divId="Point Standings 2011_30575" sourceType="range" sourceRef="A2:L95" destinationFile="C:\Documents and Settings\NicovH\My Documents\Tarlton\2011\Point Standings 2011\Pts-Nat-2011-Dragcars.htm"/>
    <webPublishItem id="13066" divId="Point Standings 2011_13066" sourceType="range" sourceRef="A2:L96" destinationFile="C:\Users\Nico\Documents\Tarlton\2011\Point Standings 2011\09.08.2011\nat_dragcars.htm"/>
    <webPublishItem id="9245" divId="Point Standings 2011_9245" sourceType="range" sourceRef="A2:L99" destinationFile="C:\Users\Nico\Documents\Tarlton\2011\Point Standings 2011\09.08.2011\nat_dragcars.htm"/>
    <webPublishItem id="9079" divId="Point Standings 2010 - National Championship_9079" sourceType="range" sourceRef="A2:L103" destinationFile="C:\Documents and Settings\NicovH\My Documents\Tarlton\2010\Points Standings 2010\Pts-Nat-2010-Drag-cars.htm"/>
    <webPublishItem id="15957" divId="Point Standings 2010 - National Championship_15957" sourceType="range" sourceRef="A2:L110" destinationFile="C:\Documents and Settings\NicovH\My Documents\Tarlton\2010\Points Standings 2010\Pts-Nat-2010-Drag-cars.htm"/>
    <webPublishItem id="12183" divId="Point Standings 2011_12183" sourceType="range" sourceRef="A2:L111" destinationFile="G:\Documents\Tarlton\2011\Documents\Point Standings 2011\30.11.2011\NatDrag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8"/>
  </sheetPr>
  <dimension ref="A1:Q46"/>
  <sheetViews>
    <sheetView showGridLines="0" topLeftCell="A7" zoomScaleNormal="100" zoomScaleSheetLayoutView="100" workbookViewId="0">
      <selection activeCell="A23" sqref="A23:P46"/>
    </sheetView>
  </sheetViews>
  <sheetFormatPr defaultRowHeight="11.25" customHeight="1" x14ac:dyDescent="0.2"/>
  <cols>
    <col min="1" max="1" width="2.7109375" style="10" customWidth="1"/>
    <col min="2" max="2" width="3.7109375" style="11" customWidth="1"/>
    <col min="3" max="3" width="30.5703125" style="8" bestFit="1" customWidth="1"/>
    <col min="4" max="4" width="6.7109375" style="9" customWidth="1"/>
    <col min="5" max="7" width="7.7109375" style="9" bestFit="1" customWidth="1"/>
    <col min="8" max="9" width="6.28515625" style="9" customWidth="1"/>
    <col min="10" max="10" width="6.7109375" style="9" customWidth="1"/>
    <col min="11" max="11" width="6.85546875" style="9" bestFit="1" customWidth="1"/>
    <col min="12" max="12" width="6.28515625" style="9" customWidth="1"/>
    <col min="13" max="14" width="7.7109375" style="9" customWidth="1"/>
    <col min="15" max="15" width="7.28515625" style="9" customWidth="1"/>
    <col min="16" max="16" width="2.42578125" style="8" customWidth="1"/>
    <col min="17" max="17" width="8.7109375" style="12" customWidth="1"/>
    <col min="18" max="16384" width="9.140625" style="10"/>
  </cols>
  <sheetData>
    <row r="1" spans="1:17" s="1" customFormat="1" ht="18.75" customHeight="1" x14ac:dyDescent="0.2">
      <c r="A1" s="94" t="s">
        <v>50</v>
      </c>
      <c r="B1" s="95" t="s">
        <v>82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6"/>
      <c r="Q1" s="3"/>
    </row>
    <row r="2" spans="1:17" s="1" customFormat="1" ht="18.75" customHeight="1" thickBot="1" x14ac:dyDescent="0.25">
      <c r="A2" s="97"/>
      <c r="B2" s="45" t="s">
        <v>15</v>
      </c>
      <c r="C2" s="45"/>
      <c r="D2" s="46">
        <f>COUNTIF(D6:D21,$A$1)</f>
        <v>9</v>
      </c>
      <c r="E2" s="46">
        <f>COUNTIF(E6:E21,$A$1)</f>
        <v>7</v>
      </c>
      <c r="F2" s="46">
        <f>COUNTIF(F6:F21,$A$1)</f>
        <v>6</v>
      </c>
      <c r="G2" s="46">
        <f>COUNTIF(G6:G21,$A$1)</f>
        <v>9</v>
      </c>
      <c r="H2" s="45"/>
      <c r="I2" s="45"/>
      <c r="J2" s="46">
        <f>COUNTIF(J6:J21,$A$1)</f>
        <v>7</v>
      </c>
      <c r="K2" s="46">
        <f>COUNTIF(K6:K21,$A$1)</f>
        <v>12</v>
      </c>
      <c r="L2" s="45"/>
      <c r="M2" s="45"/>
      <c r="N2" s="46">
        <f>D2+E2+F2+G2+J2+K2</f>
        <v>50</v>
      </c>
      <c r="O2" s="111">
        <f>N2/6</f>
        <v>8.3333333333333339</v>
      </c>
      <c r="P2" s="98"/>
      <c r="Q2" s="3"/>
    </row>
    <row r="3" spans="1:17" s="1" customFormat="1" ht="11.25" customHeight="1" x14ac:dyDescent="0.2">
      <c r="A3" s="97"/>
      <c r="B3" s="58"/>
      <c r="C3" s="59"/>
      <c r="D3" s="62" t="s">
        <v>1</v>
      </c>
      <c r="E3" s="62" t="s">
        <v>2</v>
      </c>
      <c r="F3" s="62" t="s">
        <v>3</v>
      </c>
      <c r="G3" s="62" t="s">
        <v>4</v>
      </c>
      <c r="H3" s="61" t="s">
        <v>11</v>
      </c>
      <c r="I3" s="61" t="s">
        <v>7</v>
      </c>
      <c r="J3" s="62" t="s">
        <v>5</v>
      </c>
      <c r="K3" s="62" t="s">
        <v>6</v>
      </c>
      <c r="L3" s="61" t="s">
        <v>11</v>
      </c>
      <c r="M3" s="62" t="s">
        <v>44</v>
      </c>
      <c r="N3" s="62" t="s">
        <v>8</v>
      </c>
      <c r="O3" s="63"/>
      <c r="P3" s="98"/>
      <c r="Q3" s="3"/>
    </row>
    <row r="4" spans="1:17" s="1" customFormat="1" ht="11.25" customHeight="1" x14ac:dyDescent="0.2">
      <c r="A4" s="97"/>
      <c r="B4" s="64"/>
      <c r="C4" s="4"/>
      <c r="D4" s="5" t="s">
        <v>76</v>
      </c>
      <c r="E4" s="5" t="s">
        <v>77</v>
      </c>
      <c r="F4" s="5" t="s">
        <v>45</v>
      </c>
      <c r="G4" s="5" t="s">
        <v>78</v>
      </c>
      <c r="H4" s="30" t="s">
        <v>10</v>
      </c>
      <c r="I4" s="30" t="s">
        <v>28</v>
      </c>
      <c r="J4" s="5" t="s">
        <v>79</v>
      </c>
      <c r="K4" s="5" t="s">
        <v>80</v>
      </c>
      <c r="L4" s="30" t="s">
        <v>10</v>
      </c>
      <c r="M4" s="5" t="s">
        <v>7</v>
      </c>
      <c r="N4" s="5" t="s">
        <v>7</v>
      </c>
      <c r="O4" s="65" t="s">
        <v>9</v>
      </c>
      <c r="P4" s="98"/>
      <c r="Q4" s="3"/>
    </row>
    <row r="5" spans="1:17" s="1" customFormat="1" ht="11.25" customHeight="1" x14ac:dyDescent="0.2">
      <c r="A5" s="97"/>
      <c r="B5" s="64"/>
      <c r="C5" s="4"/>
      <c r="D5" s="5"/>
      <c r="E5" s="5"/>
      <c r="F5" s="5"/>
      <c r="G5" s="5"/>
      <c r="H5" s="30"/>
      <c r="I5" s="30"/>
      <c r="J5" s="5"/>
      <c r="K5" s="5"/>
      <c r="L5" s="30"/>
      <c r="M5" s="5"/>
      <c r="N5" s="5"/>
      <c r="O5" s="65"/>
      <c r="P5" s="98"/>
      <c r="Q5" s="3"/>
    </row>
    <row r="6" spans="1:17" s="1" customFormat="1" ht="11.25" customHeight="1" x14ac:dyDescent="0.15">
      <c r="A6" s="97"/>
      <c r="B6" s="113">
        <v>1</v>
      </c>
      <c r="C6" s="120" t="s">
        <v>112</v>
      </c>
      <c r="D6" s="115">
        <f>VLOOKUP(C6,'Points Master'!B:L,4,FALSE)</f>
        <v>77</v>
      </c>
      <c r="E6" s="115">
        <f>VLOOKUP(C6,'Points Master'!B:L,5,FALSE)</f>
        <v>77</v>
      </c>
      <c r="F6" s="115">
        <f>VLOOKUP(C6,'Points Master'!B:L,6,FALSE)</f>
        <v>77</v>
      </c>
      <c r="G6" s="115">
        <f>VLOOKUP(C6,'Points Master'!B:L,7,FALSE)</f>
        <v>77</v>
      </c>
      <c r="H6" s="116">
        <f t="shared" ref="H6:H21" si="0">D6+E6+F6+G6</f>
        <v>308</v>
      </c>
      <c r="I6" s="116">
        <f t="shared" ref="I6:I21" si="1">H6/4</f>
        <v>77</v>
      </c>
      <c r="J6" s="115">
        <f>VLOOKUP(C6,'Points Master'!B:L,8,FALSE)</f>
        <v>77</v>
      </c>
      <c r="K6" s="115">
        <f>VLOOKUP(C6,'Points Master'!B:L,9,FALSE)</f>
        <v>77</v>
      </c>
      <c r="L6" s="116">
        <f t="shared" ref="L6:L21" si="2">I6+J6+K6</f>
        <v>231</v>
      </c>
      <c r="M6" s="115">
        <f>VLOOKUP(C6,'Points Master'!B:L,11,FALSE)</f>
        <v>60</v>
      </c>
      <c r="N6" s="115">
        <f>VLOOKUP(C6,'Points Master'!B:L,10,FALSE)</f>
        <v>0</v>
      </c>
      <c r="O6" s="117">
        <f t="shared" ref="O6:O21" si="3">L6+M6+N6</f>
        <v>291</v>
      </c>
      <c r="P6" s="98"/>
      <c r="Q6" s="3"/>
    </row>
    <row r="7" spans="1:17" s="1" customFormat="1" ht="11.25" customHeight="1" x14ac:dyDescent="0.15">
      <c r="A7" s="97"/>
      <c r="B7" s="113">
        <v>2</v>
      </c>
      <c r="C7" s="120" t="s">
        <v>113</v>
      </c>
      <c r="D7" s="115">
        <f>VLOOKUP(C7,'Points Master'!B:L,4,FALSE)</f>
        <v>57</v>
      </c>
      <c r="E7" s="115">
        <f>VLOOKUP(C7,'Points Master'!B:L,5,FALSE)</f>
        <v>36</v>
      </c>
      <c r="F7" s="115">
        <f>VLOOKUP(C7,'Points Master'!B:L,6,FALSE)</f>
        <v>63</v>
      </c>
      <c r="G7" s="115">
        <f>VLOOKUP(C7,'Points Master'!B:L,7,FALSE)</f>
        <v>36</v>
      </c>
      <c r="H7" s="116">
        <f t="shared" si="0"/>
        <v>192</v>
      </c>
      <c r="I7" s="116">
        <f t="shared" si="1"/>
        <v>48</v>
      </c>
      <c r="J7" s="115">
        <f>VLOOKUP(C7,'Points Master'!B:L,8,FALSE)</f>
        <v>36</v>
      </c>
      <c r="K7" s="115">
        <f>VLOOKUP(C7,'Points Master'!B:L,9,FALSE)</f>
        <v>67</v>
      </c>
      <c r="L7" s="116">
        <f t="shared" si="2"/>
        <v>151</v>
      </c>
      <c r="M7" s="115">
        <f>VLOOKUP(C7,'Points Master'!B:L,11,FALSE)</f>
        <v>60</v>
      </c>
      <c r="N7" s="115">
        <f>VLOOKUP(C7,'Points Master'!B:L,10,FALSE)</f>
        <v>0</v>
      </c>
      <c r="O7" s="117">
        <f t="shared" si="3"/>
        <v>211</v>
      </c>
      <c r="P7" s="98"/>
      <c r="Q7" s="3"/>
    </row>
    <row r="8" spans="1:17" s="1" customFormat="1" ht="11.25" customHeight="1" x14ac:dyDescent="0.15">
      <c r="A8" s="97"/>
      <c r="B8" s="113">
        <v>3</v>
      </c>
      <c r="C8" s="120" t="s">
        <v>111</v>
      </c>
      <c r="D8" s="115">
        <f>VLOOKUP(C8,'Points Master'!B:L,4,FALSE)</f>
        <v>62</v>
      </c>
      <c r="E8" s="115">
        <f>VLOOKUP(C8,'Points Master'!B:L,5,FALSE)</f>
        <v>67</v>
      </c>
      <c r="F8" s="115">
        <f>VLOOKUP(C8,'Points Master'!B:L,6,FALSE)</f>
        <v>0</v>
      </c>
      <c r="G8" s="115">
        <f>VLOOKUP(C8,'Points Master'!B:L,7,FALSE)</f>
        <v>62</v>
      </c>
      <c r="H8" s="116">
        <f t="shared" si="0"/>
        <v>191</v>
      </c>
      <c r="I8" s="116">
        <f t="shared" si="1"/>
        <v>47.75</v>
      </c>
      <c r="J8" s="115">
        <f>VLOOKUP(C8,'Points Master'!B:L,8,FALSE)</f>
        <v>67</v>
      </c>
      <c r="K8" s="115">
        <f>VLOOKUP(C8,'Points Master'!B:L,9,FALSE)</f>
        <v>26</v>
      </c>
      <c r="L8" s="116">
        <f t="shared" si="2"/>
        <v>140.75</v>
      </c>
      <c r="M8" s="115">
        <f>VLOOKUP(C8,'Points Master'!B:L,11,FALSE)</f>
        <v>50</v>
      </c>
      <c r="N8" s="115">
        <f>VLOOKUP(C8,'Points Master'!B:L,10,FALSE)</f>
        <v>0</v>
      </c>
      <c r="O8" s="117">
        <f t="shared" si="3"/>
        <v>190.75</v>
      </c>
      <c r="P8" s="98"/>
      <c r="Q8" s="3"/>
    </row>
    <row r="9" spans="1:17" s="1" customFormat="1" ht="11.25" customHeight="1" x14ac:dyDescent="0.15">
      <c r="A9" s="97"/>
      <c r="B9" s="67">
        <v>4</v>
      </c>
      <c r="C9" s="42" t="s">
        <v>115</v>
      </c>
      <c r="D9" s="6">
        <f>VLOOKUP(C9,'Points Master'!B:L,4,FALSE)</f>
        <v>36</v>
      </c>
      <c r="E9" s="6">
        <f>VLOOKUP(C9,'Points Master'!B:L,5,FALSE)</f>
        <v>62</v>
      </c>
      <c r="F9" s="6">
        <f>VLOOKUP(C9,'Points Master'!B:L,6,FALSE)</f>
        <v>0</v>
      </c>
      <c r="G9" s="6">
        <f>VLOOKUP(C9,'Points Master'!B:L,7,FALSE)</f>
        <v>67</v>
      </c>
      <c r="H9" s="31">
        <f t="shared" si="0"/>
        <v>165</v>
      </c>
      <c r="I9" s="31">
        <f t="shared" si="1"/>
        <v>41.25</v>
      </c>
      <c r="J9" s="6">
        <f>VLOOKUP(C9,'Points Master'!B:L,8,FALSE)</f>
        <v>62</v>
      </c>
      <c r="K9" s="6">
        <f>VLOOKUP(C9,'Points Master'!B:L,9,FALSE)</f>
        <v>0</v>
      </c>
      <c r="L9" s="31">
        <f t="shared" si="2"/>
        <v>103.25</v>
      </c>
      <c r="M9" s="6">
        <f>VLOOKUP(C9,'Points Master'!B:L,11,FALSE)</f>
        <v>40</v>
      </c>
      <c r="N9" s="6">
        <f>VLOOKUP(C9,'Points Master'!B:L,10,FALSE)</f>
        <v>0</v>
      </c>
      <c r="O9" s="90">
        <f t="shared" si="3"/>
        <v>143.25</v>
      </c>
      <c r="P9" s="98"/>
      <c r="Q9" s="3"/>
    </row>
    <row r="10" spans="1:17" s="1" customFormat="1" ht="11.25" customHeight="1" x14ac:dyDescent="0.15">
      <c r="A10" s="97"/>
      <c r="B10" s="67">
        <v>5</v>
      </c>
      <c r="C10" s="42" t="s">
        <v>167</v>
      </c>
      <c r="D10" s="6">
        <v>0</v>
      </c>
      <c r="E10" s="6">
        <v>16</v>
      </c>
      <c r="F10" s="6">
        <v>16</v>
      </c>
      <c r="G10" s="6">
        <v>16</v>
      </c>
      <c r="H10" s="31">
        <f t="shared" si="0"/>
        <v>48</v>
      </c>
      <c r="I10" s="31">
        <f t="shared" si="1"/>
        <v>12</v>
      </c>
      <c r="J10" s="6">
        <v>16</v>
      </c>
      <c r="K10" s="6">
        <f>VLOOKUP(C10,'Points Master'!B:L,9,FALSE)</f>
        <v>62</v>
      </c>
      <c r="L10" s="31">
        <f t="shared" si="2"/>
        <v>90</v>
      </c>
      <c r="M10" s="6">
        <v>40</v>
      </c>
      <c r="N10" s="6">
        <v>0</v>
      </c>
      <c r="O10" s="90">
        <f t="shared" si="3"/>
        <v>130</v>
      </c>
      <c r="P10" s="98"/>
      <c r="Q10" s="3"/>
    </row>
    <row r="11" spans="1:17" s="1" customFormat="1" ht="11.25" customHeight="1" x14ac:dyDescent="0.15">
      <c r="A11" s="97"/>
      <c r="B11" s="67">
        <v>6</v>
      </c>
      <c r="C11" s="42" t="s">
        <v>165</v>
      </c>
      <c r="D11" s="6">
        <v>16</v>
      </c>
      <c r="E11" s="6">
        <v>0</v>
      </c>
      <c r="F11" s="6">
        <v>16</v>
      </c>
      <c r="G11" s="6">
        <v>16</v>
      </c>
      <c r="H11" s="31">
        <f t="shared" si="0"/>
        <v>48</v>
      </c>
      <c r="I11" s="31">
        <f t="shared" si="1"/>
        <v>12</v>
      </c>
      <c r="J11" s="6">
        <v>16</v>
      </c>
      <c r="K11" s="6">
        <f>VLOOKUP(C11,'Points Master'!B:L,9,FALSE)</f>
        <v>42</v>
      </c>
      <c r="L11" s="31">
        <f t="shared" si="2"/>
        <v>70</v>
      </c>
      <c r="M11" s="6">
        <v>40</v>
      </c>
      <c r="N11" s="6">
        <v>0</v>
      </c>
      <c r="O11" s="90">
        <f t="shared" si="3"/>
        <v>110</v>
      </c>
      <c r="P11" s="98"/>
      <c r="Q11" s="3"/>
    </row>
    <row r="12" spans="1:17" s="1" customFormat="1" ht="11.25" customHeight="1" x14ac:dyDescent="0.15">
      <c r="A12" s="97"/>
      <c r="B12" s="67">
        <v>7</v>
      </c>
      <c r="C12" s="42" t="s">
        <v>117</v>
      </c>
      <c r="D12" s="6">
        <f>VLOOKUP(C12,'Points Master'!B:L,4,FALSE)</f>
        <v>36</v>
      </c>
      <c r="E12" s="6">
        <v>16</v>
      </c>
      <c r="F12" s="6">
        <f>VLOOKUP(C12,'Points Master'!B:L,6,FALSE)</f>
        <v>32</v>
      </c>
      <c r="G12" s="6">
        <v>16</v>
      </c>
      <c r="H12" s="31">
        <f t="shared" si="0"/>
        <v>100</v>
      </c>
      <c r="I12" s="31">
        <f t="shared" si="1"/>
        <v>25</v>
      </c>
      <c r="J12" s="6">
        <f>VLOOKUP(C12,'Points Master'!B:L,8,FALSE)</f>
        <v>26</v>
      </c>
      <c r="K12" s="6">
        <f>VLOOKUP(C12,'Points Master'!B:L,9,FALSE)</f>
        <v>12</v>
      </c>
      <c r="L12" s="31">
        <f t="shared" si="2"/>
        <v>63</v>
      </c>
      <c r="M12" s="6">
        <f>VLOOKUP(C12,'Points Master'!B:L,11,FALSE)</f>
        <v>40</v>
      </c>
      <c r="N12" s="6">
        <f>VLOOKUP(C12,'Points Master'!B:L,10,FALSE)</f>
        <v>0</v>
      </c>
      <c r="O12" s="90">
        <f t="shared" si="3"/>
        <v>103</v>
      </c>
      <c r="P12" s="98"/>
      <c r="Q12" s="3"/>
    </row>
    <row r="13" spans="1:17" s="1" customFormat="1" ht="11.25" customHeight="1" x14ac:dyDescent="0.15">
      <c r="A13" s="97"/>
      <c r="B13" s="67">
        <v>8</v>
      </c>
      <c r="C13" s="42" t="s">
        <v>155</v>
      </c>
      <c r="D13" s="6">
        <f>VLOOKUP(C13,'Points Master'!B:L,4,FALSE)</f>
        <v>0</v>
      </c>
      <c r="E13" s="6">
        <f>VLOOKUP(C13,'Points Master'!B:L,5,FALSE)</f>
        <v>0</v>
      </c>
      <c r="F13" s="6">
        <f>VLOOKUP(C13,'Points Master'!B:L,6,FALSE)</f>
        <v>0</v>
      </c>
      <c r="G13" s="6">
        <f>VLOOKUP(C13,'Points Master'!B:L,7,FALSE)</f>
        <v>36</v>
      </c>
      <c r="H13" s="31">
        <f t="shared" si="0"/>
        <v>36</v>
      </c>
      <c r="I13" s="31">
        <f t="shared" si="1"/>
        <v>9</v>
      </c>
      <c r="J13" s="6">
        <f>VLOOKUP(C13,'Points Master'!B:L,8,FALSE)</f>
        <v>0</v>
      </c>
      <c r="K13" s="6">
        <f>VLOOKUP(C13,'Points Master'!B:L,9,FALSE)</f>
        <v>57</v>
      </c>
      <c r="L13" s="31">
        <f t="shared" si="2"/>
        <v>66</v>
      </c>
      <c r="M13" s="6">
        <f>VLOOKUP(C13,'Points Master'!B:L,11,FALSE)</f>
        <v>20</v>
      </c>
      <c r="N13" s="6">
        <f>VLOOKUP(C13,'Points Master'!B:L,10,FALSE)</f>
        <v>0</v>
      </c>
      <c r="O13" s="90">
        <f t="shared" si="3"/>
        <v>86</v>
      </c>
      <c r="P13" s="98"/>
      <c r="Q13" s="3"/>
    </row>
    <row r="14" spans="1:17" s="1" customFormat="1" ht="11.25" customHeight="1" x14ac:dyDescent="0.15">
      <c r="A14" s="97"/>
      <c r="B14" s="67">
        <v>9</v>
      </c>
      <c r="C14" s="42" t="s">
        <v>116</v>
      </c>
      <c r="D14" s="6">
        <f>VLOOKUP(C14,'Points Master'!B:L,4,FALSE)</f>
        <v>36</v>
      </c>
      <c r="E14" s="6">
        <f>VLOOKUP(C14,'Points Master'!B:L,5,FALSE)</f>
        <v>36</v>
      </c>
      <c r="F14" s="6">
        <f>VLOOKUP(C14,'Points Master'!B:L,6,FALSE)</f>
        <v>36</v>
      </c>
      <c r="G14" s="6">
        <f>VLOOKUP(C14,'Points Master'!B:L,7,FALSE)</f>
        <v>36</v>
      </c>
      <c r="H14" s="31">
        <f t="shared" si="0"/>
        <v>144</v>
      </c>
      <c r="I14" s="31">
        <f t="shared" si="1"/>
        <v>36</v>
      </c>
      <c r="J14" s="6">
        <f>VLOOKUP(C14,'Points Master'!B:L,8,FALSE)</f>
        <v>0</v>
      </c>
      <c r="K14" s="6">
        <f>VLOOKUP(C14,'Points Master'!B:L,9,FALSE)</f>
        <v>0</v>
      </c>
      <c r="L14" s="31">
        <f t="shared" si="2"/>
        <v>36</v>
      </c>
      <c r="M14" s="6">
        <f>VLOOKUP(C14,'Points Master'!B:L,11,FALSE)</f>
        <v>40</v>
      </c>
      <c r="N14" s="6">
        <f>VLOOKUP(C14,'Points Master'!B:L,10,FALSE)</f>
        <v>0</v>
      </c>
      <c r="O14" s="90">
        <f t="shared" si="3"/>
        <v>76</v>
      </c>
      <c r="P14" s="98"/>
      <c r="Q14" s="3"/>
    </row>
    <row r="15" spans="1:17" s="1" customFormat="1" ht="11.25" customHeight="1" x14ac:dyDescent="0.15">
      <c r="A15" s="97"/>
      <c r="B15" s="67">
        <v>10</v>
      </c>
      <c r="C15" s="42" t="s">
        <v>171</v>
      </c>
      <c r="D15" s="6">
        <f>VLOOKUP(C15,'Points Master'!B:L,4,FALSE)</f>
        <v>0</v>
      </c>
      <c r="E15" s="6">
        <f>VLOOKUP(C15,'Points Master'!B:L,5,FALSE)</f>
        <v>0</v>
      </c>
      <c r="F15" s="6">
        <f>VLOOKUP(C15,'Points Master'!B:L,6,FALSE)</f>
        <v>0</v>
      </c>
      <c r="G15" s="6">
        <f>VLOOKUP(C15,'Points Master'!B:L,7,FALSE)</f>
        <v>0</v>
      </c>
      <c r="H15" s="31">
        <f t="shared" si="0"/>
        <v>0</v>
      </c>
      <c r="I15" s="31">
        <f t="shared" si="1"/>
        <v>0</v>
      </c>
      <c r="J15" s="6">
        <f>VLOOKUP(C15,'Points Master'!B:L,8,FALSE)</f>
        <v>0</v>
      </c>
      <c r="K15" s="6">
        <f>VLOOKUP(C15,'Points Master'!B:L,9,FALSE)</f>
        <v>32</v>
      </c>
      <c r="L15" s="31">
        <f t="shared" si="2"/>
        <v>32</v>
      </c>
      <c r="M15" s="6">
        <f>VLOOKUP(C15,'Points Master'!B:L,11,FALSE)</f>
        <v>10</v>
      </c>
      <c r="N15" s="6">
        <f>VLOOKUP(C15,'Points Master'!B:L,10,FALSE)</f>
        <v>0</v>
      </c>
      <c r="O15" s="90">
        <f t="shared" si="3"/>
        <v>42</v>
      </c>
      <c r="P15" s="98"/>
      <c r="Q15" s="3"/>
    </row>
    <row r="16" spans="1:17" s="1" customFormat="1" ht="11.25" customHeight="1" x14ac:dyDescent="0.15">
      <c r="A16" s="97"/>
      <c r="B16" s="67">
        <v>11</v>
      </c>
      <c r="C16" s="42" t="s">
        <v>160</v>
      </c>
      <c r="D16" s="6">
        <f>VLOOKUP(C16,'Points Master'!B:L,4,FALSE)</f>
        <v>0</v>
      </c>
      <c r="E16" s="6">
        <f>VLOOKUP(C16,'Points Master'!B:L,5,FALSE)</f>
        <v>0</v>
      </c>
      <c r="F16" s="6">
        <f>VLOOKUP(C16,'Points Master'!B:L,6,FALSE)</f>
        <v>0</v>
      </c>
      <c r="G16" s="6">
        <f>VLOOKUP(C16,'Points Master'!B:L,7,FALSE)</f>
        <v>0</v>
      </c>
      <c r="H16" s="31">
        <f t="shared" si="0"/>
        <v>0</v>
      </c>
      <c r="I16" s="31">
        <f t="shared" si="1"/>
        <v>0</v>
      </c>
      <c r="J16" s="6">
        <f>VLOOKUP(C16,'Points Master'!B:L,8,FALSE)</f>
        <v>0</v>
      </c>
      <c r="K16" s="6">
        <f>VLOOKUP(C16,'Points Master'!B:L,9,FALSE)</f>
        <v>26</v>
      </c>
      <c r="L16" s="31">
        <f t="shared" si="2"/>
        <v>26</v>
      </c>
      <c r="M16" s="6">
        <f>VLOOKUP(C16,'Points Master'!B:L,11,FALSE)</f>
        <v>10</v>
      </c>
      <c r="N16" s="6">
        <f>VLOOKUP(C16,'Points Master'!B:L,10,FALSE)</f>
        <v>0</v>
      </c>
      <c r="O16" s="90">
        <f t="shared" si="3"/>
        <v>36</v>
      </c>
      <c r="P16" s="98"/>
      <c r="Q16" s="3"/>
    </row>
    <row r="17" spans="1:17" s="1" customFormat="1" ht="11.25" customHeight="1" x14ac:dyDescent="0.15">
      <c r="A17" s="97"/>
      <c r="B17" s="67">
        <v>12</v>
      </c>
      <c r="C17" s="42" t="s">
        <v>173</v>
      </c>
      <c r="D17" s="6">
        <f>VLOOKUP(C17,'Points Master'!B:L,4,FALSE)</f>
        <v>0</v>
      </c>
      <c r="E17" s="6">
        <f>VLOOKUP(C17,'Points Master'!B:L,5,FALSE)</f>
        <v>0</v>
      </c>
      <c r="F17" s="6">
        <f>VLOOKUP(C17,'Points Master'!B:L,6,FALSE)</f>
        <v>0</v>
      </c>
      <c r="G17" s="6">
        <f>VLOOKUP(C17,'Points Master'!B:L,7,FALSE)</f>
        <v>0</v>
      </c>
      <c r="H17" s="31">
        <f t="shared" si="0"/>
        <v>0</v>
      </c>
      <c r="I17" s="31">
        <f t="shared" si="1"/>
        <v>0</v>
      </c>
      <c r="J17" s="6">
        <f>VLOOKUP(C17,'Points Master'!B:L,8,FALSE)</f>
        <v>0</v>
      </c>
      <c r="K17" s="6">
        <f>VLOOKUP(C17,'Points Master'!B:L,9,FALSE)</f>
        <v>26</v>
      </c>
      <c r="L17" s="31">
        <f t="shared" si="2"/>
        <v>26</v>
      </c>
      <c r="M17" s="6">
        <f>VLOOKUP(C17,'Points Master'!B:L,11,FALSE)</f>
        <v>10</v>
      </c>
      <c r="N17" s="6">
        <f>VLOOKUP(C17,'Points Master'!B:L,10,FALSE)</f>
        <v>0</v>
      </c>
      <c r="O17" s="90">
        <f t="shared" si="3"/>
        <v>36</v>
      </c>
      <c r="P17" s="98"/>
      <c r="Q17" s="3"/>
    </row>
    <row r="18" spans="1:17" s="1" customFormat="1" ht="11.25" customHeight="1" x14ac:dyDescent="0.15">
      <c r="A18" s="97"/>
      <c r="B18" s="67">
        <v>13</v>
      </c>
      <c r="C18" s="42" t="s">
        <v>172</v>
      </c>
      <c r="D18" s="6">
        <f>VLOOKUP(C18,'Points Master'!B:L,4,FALSE)</f>
        <v>0</v>
      </c>
      <c r="E18" s="6">
        <f>VLOOKUP(C18,'Points Master'!B:L,5,FALSE)</f>
        <v>0</v>
      </c>
      <c r="F18" s="6">
        <f>VLOOKUP(C18,'Points Master'!B:L,6,FALSE)</f>
        <v>0</v>
      </c>
      <c r="G18" s="6">
        <f>VLOOKUP(C18,'Points Master'!B:L,7,FALSE)</f>
        <v>0</v>
      </c>
      <c r="H18" s="31">
        <f t="shared" si="0"/>
        <v>0</v>
      </c>
      <c r="I18" s="31">
        <f t="shared" si="1"/>
        <v>0</v>
      </c>
      <c r="J18" s="6">
        <f>VLOOKUP(C18,'Points Master'!B:L,8,FALSE)</f>
        <v>0</v>
      </c>
      <c r="K18" s="6">
        <f>VLOOKUP(C18,'Points Master'!B:L,9,FALSE)</f>
        <v>26</v>
      </c>
      <c r="L18" s="31">
        <f t="shared" si="2"/>
        <v>26</v>
      </c>
      <c r="M18" s="6">
        <f>VLOOKUP(C18,'Points Master'!B:L,11,FALSE)</f>
        <v>10</v>
      </c>
      <c r="N18" s="6">
        <f>VLOOKUP(C18,'Points Master'!B:L,10,FALSE)</f>
        <v>0</v>
      </c>
      <c r="O18" s="90">
        <f t="shared" si="3"/>
        <v>36</v>
      </c>
      <c r="P18" s="98"/>
      <c r="Q18" s="3"/>
    </row>
    <row r="19" spans="1:17" s="1" customFormat="1" ht="11.25" customHeight="1" x14ac:dyDescent="0.15">
      <c r="A19" s="97"/>
      <c r="B19" s="67">
        <v>14</v>
      </c>
      <c r="C19" s="42" t="s">
        <v>114</v>
      </c>
      <c r="D19" s="6">
        <f>VLOOKUP(C19,'Points Master'!B:L,4,FALSE)</f>
        <v>67</v>
      </c>
      <c r="E19" s="6">
        <f>VLOOKUP(C19,'Points Master'!B:L,5,FALSE)</f>
        <v>0</v>
      </c>
      <c r="F19" s="6">
        <f>VLOOKUP(C19,'Points Master'!B:L,6,FALSE)</f>
        <v>0</v>
      </c>
      <c r="G19" s="6">
        <f>VLOOKUP(C19,'Points Master'!B:L,7,FALSE)</f>
        <v>0</v>
      </c>
      <c r="H19" s="31">
        <f t="shared" si="0"/>
        <v>67</v>
      </c>
      <c r="I19" s="31">
        <f t="shared" si="1"/>
        <v>16.75</v>
      </c>
      <c r="J19" s="6">
        <f>VLOOKUP(C19,'Points Master'!B:L,8,FALSE)</f>
        <v>0</v>
      </c>
      <c r="K19" s="6">
        <f>VLOOKUP(C19,'Points Master'!B:L,9,FALSE)</f>
        <v>0</v>
      </c>
      <c r="L19" s="31">
        <f t="shared" si="2"/>
        <v>16.75</v>
      </c>
      <c r="M19" s="6">
        <f>VLOOKUP(C19,'Points Master'!B:L,11,FALSE)</f>
        <v>10</v>
      </c>
      <c r="N19" s="6">
        <f>VLOOKUP(C19,'Points Master'!B:L,10,FALSE)</f>
        <v>0</v>
      </c>
      <c r="O19" s="90">
        <f t="shared" si="3"/>
        <v>26.75</v>
      </c>
      <c r="P19" s="98"/>
      <c r="Q19" s="3"/>
    </row>
    <row r="20" spans="1:17" s="1" customFormat="1" ht="11.25" customHeight="1" x14ac:dyDescent="0.15">
      <c r="A20" s="97"/>
      <c r="B20" s="67">
        <v>15</v>
      </c>
      <c r="C20" s="42" t="s">
        <v>170</v>
      </c>
      <c r="D20" s="6">
        <f>VLOOKUP(C20,'Points Master'!B:L,4,FALSE)</f>
        <v>0</v>
      </c>
      <c r="E20" s="6">
        <f>VLOOKUP(C20,'Points Master'!B:L,5,FALSE)</f>
        <v>0</v>
      </c>
      <c r="F20" s="6">
        <f>VLOOKUP(C20,'Points Master'!B:L,6,FALSE)</f>
        <v>0</v>
      </c>
      <c r="G20" s="6">
        <f>VLOOKUP(C20,'Points Master'!B:L,7,FALSE)</f>
        <v>0</v>
      </c>
      <c r="H20" s="31">
        <f t="shared" si="0"/>
        <v>0</v>
      </c>
      <c r="I20" s="31">
        <f t="shared" si="1"/>
        <v>0</v>
      </c>
      <c r="J20" s="6">
        <f>VLOOKUP(C20,'Points Master'!B:L,8,FALSE)</f>
        <v>0</v>
      </c>
      <c r="K20" s="6">
        <f>VLOOKUP(C20,'Points Master'!B:L,9,FALSE)</f>
        <v>12</v>
      </c>
      <c r="L20" s="31">
        <f t="shared" si="2"/>
        <v>12</v>
      </c>
      <c r="M20" s="6">
        <f>VLOOKUP(C20,'Points Master'!B:L,11,FALSE)</f>
        <v>10</v>
      </c>
      <c r="N20" s="6">
        <f>VLOOKUP(C20,'Points Master'!B:L,10,FALSE)</f>
        <v>0</v>
      </c>
      <c r="O20" s="90">
        <f t="shared" si="3"/>
        <v>22</v>
      </c>
      <c r="P20" s="98"/>
      <c r="Q20" s="3"/>
    </row>
    <row r="21" spans="1:17" s="1" customFormat="1" ht="11.25" customHeight="1" x14ac:dyDescent="0.15">
      <c r="A21" s="97"/>
      <c r="B21" s="67">
        <v>16</v>
      </c>
      <c r="C21" s="42" t="s">
        <v>166</v>
      </c>
      <c r="D21" s="6">
        <v>16</v>
      </c>
      <c r="E21" s="6">
        <v>0</v>
      </c>
      <c r="F21" s="6">
        <v>0</v>
      </c>
      <c r="G21" s="6">
        <v>0</v>
      </c>
      <c r="H21" s="31">
        <f t="shared" si="0"/>
        <v>16</v>
      </c>
      <c r="I21" s="31">
        <f t="shared" si="1"/>
        <v>4</v>
      </c>
      <c r="J21" s="6">
        <v>0</v>
      </c>
      <c r="K21" s="6">
        <f>VLOOKUP(C21,'Points Master'!B:L,9,FALSE)</f>
        <v>0</v>
      </c>
      <c r="L21" s="31">
        <f t="shared" si="2"/>
        <v>4</v>
      </c>
      <c r="M21" s="6">
        <v>10</v>
      </c>
      <c r="N21" s="6">
        <v>0</v>
      </c>
      <c r="O21" s="90">
        <f t="shared" si="3"/>
        <v>14</v>
      </c>
      <c r="P21" s="98"/>
      <c r="Q21" s="3"/>
    </row>
    <row r="22" spans="1:17" s="1" customFormat="1" ht="11.25" customHeight="1" thickBot="1" x14ac:dyDescent="0.25">
      <c r="A22" s="97"/>
      <c r="B22" s="69"/>
      <c r="C22" s="74"/>
      <c r="D22" s="71"/>
      <c r="E22" s="71"/>
      <c r="F22" s="71"/>
      <c r="G22" s="71"/>
      <c r="H22" s="72"/>
      <c r="I22" s="72"/>
      <c r="J22" s="71"/>
      <c r="K22" s="71"/>
      <c r="L22" s="72"/>
      <c r="M22" s="71"/>
      <c r="N22" s="71"/>
      <c r="O22" s="91"/>
      <c r="P22" s="98"/>
      <c r="Q22" s="3"/>
    </row>
    <row r="23" spans="1:17" s="1" customFormat="1" ht="18.75" customHeight="1" x14ac:dyDescent="0.2">
      <c r="A23" s="97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98"/>
      <c r="Q23" s="3"/>
    </row>
    <row r="24" spans="1:17" s="1" customFormat="1" ht="18.75" customHeight="1" thickBot="1" x14ac:dyDescent="0.25">
      <c r="A24" s="97"/>
      <c r="B24" s="45" t="s">
        <v>16</v>
      </c>
      <c r="C24" s="45"/>
      <c r="D24" s="46">
        <f>COUNTIF(D28:D44,$A$1)</f>
        <v>11</v>
      </c>
      <c r="E24" s="46">
        <f>COUNTIF(E28:E44,$A$1)</f>
        <v>10</v>
      </c>
      <c r="F24" s="46">
        <f>COUNTIF(F28:F44,$A$1)</f>
        <v>10</v>
      </c>
      <c r="G24" s="46">
        <f>COUNTIF(G28:G44,$A$1)</f>
        <v>10</v>
      </c>
      <c r="H24" s="45"/>
      <c r="I24" s="45"/>
      <c r="J24" s="46">
        <f>COUNTIF(J28:J44,$A$1)</f>
        <v>10</v>
      </c>
      <c r="K24" s="46">
        <f>COUNTIF(K28:K44,$A$1)</f>
        <v>12</v>
      </c>
      <c r="L24" s="45"/>
      <c r="M24" s="45"/>
      <c r="N24" s="46">
        <f>D24+E24+F24+G24+J24+K24</f>
        <v>63</v>
      </c>
      <c r="O24" s="111">
        <f>N24/6</f>
        <v>10.5</v>
      </c>
      <c r="P24" s="98"/>
      <c r="Q24" s="3"/>
    </row>
    <row r="25" spans="1:17" s="1" customFormat="1" ht="11.25" customHeight="1" x14ac:dyDescent="0.2">
      <c r="A25" s="97"/>
      <c r="B25" s="58"/>
      <c r="C25" s="59"/>
      <c r="D25" s="62" t="s">
        <v>1</v>
      </c>
      <c r="E25" s="62" t="s">
        <v>2</v>
      </c>
      <c r="F25" s="62" t="s">
        <v>3</v>
      </c>
      <c r="G25" s="62" t="s">
        <v>4</v>
      </c>
      <c r="H25" s="61" t="s">
        <v>11</v>
      </c>
      <c r="I25" s="61" t="s">
        <v>7</v>
      </c>
      <c r="J25" s="62" t="s">
        <v>5</v>
      </c>
      <c r="K25" s="62" t="s">
        <v>6</v>
      </c>
      <c r="L25" s="61" t="s">
        <v>11</v>
      </c>
      <c r="M25" s="62" t="s">
        <v>44</v>
      </c>
      <c r="N25" s="62" t="s">
        <v>8</v>
      </c>
      <c r="O25" s="63"/>
      <c r="P25" s="98"/>
      <c r="Q25" s="3"/>
    </row>
    <row r="26" spans="1:17" s="1" customFormat="1" ht="11.25" customHeight="1" x14ac:dyDescent="0.2">
      <c r="A26" s="97"/>
      <c r="B26" s="64"/>
      <c r="C26" s="4"/>
      <c r="D26" s="5" t="s">
        <v>76</v>
      </c>
      <c r="E26" s="5" t="s">
        <v>77</v>
      </c>
      <c r="F26" s="5" t="s">
        <v>45</v>
      </c>
      <c r="G26" s="5" t="s">
        <v>78</v>
      </c>
      <c r="H26" s="30" t="s">
        <v>10</v>
      </c>
      <c r="I26" s="30" t="s">
        <v>28</v>
      </c>
      <c r="J26" s="5" t="s">
        <v>79</v>
      </c>
      <c r="K26" s="5" t="s">
        <v>80</v>
      </c>
      <c r="L26" s="30" t="s">
        <v>10</v>
      </c>
      <c r="M26" s="5" t="s">
        <v>7</v>
      </c>
      <c r="N26" s="5" t="s">
        <v>7</v>
      </c>
      <c r="O26" s="65" t="s">
        <v>9</v>
      </c>
      <c r="P26" s="98"/>
      <c r="Q26" s="3"/>
    </row>
    <row r="27" spans="1:17" s="1" customFormat="1" ht="11.25" customHeight="1" x14ac:dyDescent="0.2">
      <c r="A27" s="97"/>
      <c r="B27" s="64"/>
      <c r="C27" s="4"/>
      <c r="D27" s="5"/>
      <c r="E27" s="5"/>
      <c r="F27" s="5"/>
      <c r="G27" s="5"/>
      <c r="H27" s="30"/>
      <c r="I27" s="30"/>
      <c r="J27" s="5"/>
      <c r="K27" s="5"/>
      <c r="L27" s="30"/>
      <c r="M27" s="5"/>
      <c r="N27" s="5"/>
      <c r="O27" s="65"/>
      <c r="P27" s="98"/>
      <c r="Q27" s="3"/>
    </row>
    <row r="28" spans="1:17" s="1" customFormat="1" ht="11.25" customHeight="1" x14ac:dyDescent="0.15">
      <c r="A28" s="97"/>
      <c r="B28" s="113">
        <v>1</v>
      </c>
      <c r="C28" s="120" t="s">
        <v>178</v>
      </c>
      <c r="D28" s="115">
        <f>VLOOKUP(C28,'Points Master'!B:L,4,FALSE)</f>
        <v>67</v>
      </c>
      <c r="E28" s="115">
        <f>VLOOKUP(C28,'Points Master'!B:L,5,FALSE)</f>
        <v>77</v>
      </c>
      <c r="F28" s="115">
        <f>VLOOKUP(C28,'Points Master'!B:L,6,FALSE)</f>
        <v>57</v>
      </c>
      <c r="G28" s="115">
        <f>VLOOKUP(C28,'Points Master'!B:L,7,FALSE)</f>
        <v>67</v>
      </c>
      <c r="H28" s="116">
        <f t="shared" ref="H28:H44" si="4">D28+E28+F28+G28</f>
        <v>268</v>
      </c>
      <c r="I28" s="116">
        <f t="shared" ref="I28:I44" si="5">H28/4</f>
        <v>67</v>
      </c>
      <c r="J28" s="115">
        <f>VLOOKUP(C28,'Points Master'!B:L,8,FALSE)</f>
        <v>77</v>
      </c>
      <c r="K28" s="115">
        <f>VLOOKUP(C28,'Points Master'!B:L,9,FALSE)</f>
        <v>37</v>
      </c>
      <c r="L28" s="116">
        <f t="shared" ref="L28:L44" si="6">I28+J28+K28</f>
        <v>181</v>
      </c>
      <c r="M28" s="115">
        <f>VLOOKUP(C28,'Points Master'!B:L,11,FALSE)</f>
        <v>60</v>
      </c>
      <c r="N28" s="115">
        <f>VLOOKUP(C28,'Points Master'!B:L,10,FALSE)</f>
        <v>0</v>
      </c>
      <c r="O28" s="117">
        <f t="shared" ref="O28:O44" si="7">L28+M28+N28</f>
        <v>241</v>
      </c>
      <c r="P28" s="98"/>
      <c r="Q28" s="3"/>
    </row>
    <row r="29" spans="1:17" s="1" customFormat="1" ht="11.25" customHeight="1" x14ac:dyDescent="0.15">
      <c r="A29" s="97"/>
      <c r="B29" s="113">
        <v>2</v>
      </c>
      <c r="C29" s="120" t="s">
        <v>179</v>
      </c>
      <c r="D29" s="115">
        <f>VLOOKUP(C29,'Points Master'!B:L,4,FALSE)</f>
        <v>57</v>
      </c>
      <c r="E29" s="115">
        <f>VLOOKUP(C29,'Points Master'!B:L,5,FALSE)</f>
        <v>67</v>
      </c>
      <c r="F29" s="115">
        <f>VLOOKUP(C29,'Points Master'!B:L,6,FALSE)</f>
        <v>62</v>
      </c>
      <c r="G29" s="115">
        <f>VLOOKUP(C29,'Points Master'!B:L,7,FALSE)</f>
        <v>57</v>
      </c>
      <c r="H29" s="116">
        <f t="shared" si="4"/>
        <v>243</v>
      </c>
      <c r="I29" s="116">
        <f t="shared" si="5"/>
        <v>60.75</v>
      </c>
      <c r="J29" s="115">
        <f>VLOOKUP(C29,'Points Master'!B:L,8,FALSE)</f>
        <v>57</v>
      </c>
      <c r="K29" s="115">
        <f>VLOOKUP(C29,'Points Master'!B:L,9,FALSE)</f>
        <v>62</v>
      </c>
      <c r="L29" s="116">
        <f t="shared" si="6"/>
        <v>179.75</v>
      </c>
      <c r="M29" s="115">
        <f>VLOOKUP(C29,'Points Master'!B:L,11,FALSE)</f>
        <v>60</v>
      </c>
      <c r="N29" s="115">
        <f>VLOOKUP(C29,'Points Master'!B:L,10,FALSE)</f>
        <v>0</v>
      </c>
      <c r="O29" s="117">
        <f t="shared" si="7"/>
        <v>239.75</v>
      </c>
      <c r="P29" s="98"/>
      <c r="Q29" s="3"/>
    </row>
    <row r="30" spans="1:17" s="1" customFormat="1" ht="11.25" customHeight="1" x14ac:dyDescent="0.15">
      <c r="A30" s="97"/>
      <c r="B30" s="113">
        <v>3</v>
      </c>
      <c r="C30" s="120" t="s">
        <v>180</v>
      </c>
      <c r="D30" s="115">
        <f>VLOOKUP(C30,'Points Master'!B:L,4,FALSE)</f>
        <v>77</v>
      </c>
      <c r="E30" s="115">
        <f>VLOOKUP(C30,'Points Master'!B:L,5,FALSE)</f>
        <v>37</v>
      </c>
      <c r="F30" s="115">
        <f>VLOOKUP(C30,'Points Master'!B:L,6,FALSE)</f>
        <v>67</v>
      </c>
      <c r="G30" s="115">
        <f>VLOOKUP(C30,'Points Master'!B:L,7,FALSE)</f>
        <v>37</v>
      </c>
      <c r="H30" s="116">
        <f t="shared" si="4"/>
        <v>218</v>
      </c>
      <c r="I30" s="116">
        <f t="shared" si="5"/>
        <v>54.5</v>
      </c>
      <c r="J30" s="115">
        <f>VLOOKUP(C30,'Points Master'!B:L,8,FALSE)</f>
        <v>67</v>
      </c>
      <c r="K30" s="115">
        <f>VLOOKUP(C30,'Points Master'!B:L,9,FALSE)</f>
        <v>47</v>
      </c>
      <c r="L30" s="116">
        <f t="shared" si="6"/>
        <v>168.5</v>
      </c>
      <c r="M30" s="115">
        <f>VLOOKUP(C30,'Points Master'!B:L,11,FALSE)</f>
        <v>60</v>
      </c>
      <c r="N30" s="115">
        <f>VLOOKUP(C30,'Points Master'!B:L,10,FALSE)</f>
        <v>0</v>
      </c>
      <c r="O30" s="117">
        <f t="shared" si="7"/>
        <v>228.5</v>
      </c>
      <c r="P30" s="98"/>
      <c r="Q30" s="3"/>
    </row>
    <row r="31" spans="1:17" s="1" customFormat="1" ht="11.25" customHeight="1" x14ac:dyDescent="0.15">
      <c r="A31" s="97"/>
      <c r="B31" s="67">
        <v>4</v>
      </c>
      <c r="C31" s="42" t="s">
        <v>129</v>
      </c>
      <c r="D31" s="6">
        <f>VLOOKUP(C31,'Points Master'!B:L,4,FALSE)</f>
        <v>36</v>
      </c>
      <c r="E31" s="6">
        <f>VLOOKUP(C31,'Points Master'!B:L,5,FALSE)</f>
        <v>36</v>
      </c>
      <c r="F31" s="6">
        <f>VLOOKUP(C31,'Points Master'!B:L,6,FALSE)</f>
        <v>36</v>
      </c>
      <c r="G31" s="6">
        <f>VLOOKUP(C31,'Points Master'!B:L,7,FALSE)</f>
        <v>76</v>
      </c>
      <c r="H31" s="31">
        <f t="shared" si="4"/>
        <v>184</v>
      </c>
      <c r="I31" s="31">
        <f t="shared" si="5"/>
        <v>46</v>
      </c>
      <c r="J31" s="6">
        <f>VLOOKUP(C31,'Points Master'!B:L,8,FALSE)</f>
        <v>36</v>
      </c>
      <c r="K31" s="6">
        <f>VLOOKUP(C31,'Points Master'!B:L,9,FALSE)</f>
        <v>76</v>
      </c>
      <c r="L31" s="31">
        <f t="shared" si="6"/>
        <v>158</v>
      </c>
      <c r="M31" s="6">
        <f>VLOOKUP(C31,'Points Master'!B:L,11,FALSE)</f>
        <v>60</v>
      </c>
      <c r="N31" s="6">
        <f>VLOOKUP(C31,'Points Master'!B:L,10,FALSE)</f>
        <v>0</v>
      </c>
      <c r="O31" s="90">
        <f t="shared" si="7"/>
        <v>218</v>
      </c>
      <c r="P31" s="98"/>
      <c r="Q31" s="3"/>
    </row>
    <row r="32" spans="1:17" s="1" customFormat="1" ht="11.25" customHeight="1" x14ac:dyDescent="0.15">
      <c r="A32" s="97"/>
      <c r="B32" s="67">
        <v>5</v>
      </c>
      <c r="C32" s="42" t="s">
        <v>127</v>
      </c>
      <c r="D32" s="6">
        <f>VLOOKUP(C32,'Points Master'!B:L,4,FALSE)</f>
        <v>36</v>
      </c>
      <c r="E32" s="6">
        <f>VLOOKUP(C32,'Points Master'!B:L,5,FALSE)</f>
        <v>62</v>
      </c>
      <c r="F32" s="6">
        <f>VLOOKUP(C32,'Points Master'!B:L,6,FALSE)</f>
        <v>77</v>
      </c>
      <c r="G32" s="6">
        <f>VLOOKUP(C32,'Points Master'!B:L,7,FALSE)</f>
        <v>62</v>
      </c>
      <c r="H32" s="31">
        <f t="shared" si="4"/>
        <v>237</v>
      </c>
      <c r="I32" s="31">
        <f t="shared" si="5"/>
        <v>59.25</v>
      </c>
      <c r="J32" s="6">
        <f>VLOOKUP(C32,'Points Master'!B:L,8,FALSE)</f>
        <v>37</v>
      </c>
      <c r="K32" s="6">
        <f>VLOOKUP(C32,'Points Master'!B:L,9,FALSE)</f>
        <v>57</v>
      </c>
      <c r="L32" s="31">
        <f t="shared" si="6"/>
        <v>153.25</v>
      </c>
      <c r="M32" s="6">
        <f>VLOOKUP(C32,'Points Master'!B:L,11,FALSE)</f>
        <v>60</v>
      </c>
      <c r="N32" s="6">
        <f>VLOOKUP(C32,'Points Master'!B:L,10,FALSE)</f>
        <v>0</v>
      </c>
      <c r="O32" s="90">
        <f t="shared" si="7"/>
        <v>213.25</v>
      </c>
      <c r="P32" s="98"/>
      <c r="Q32" s="3"/>
    </row>
    <row r="33" spans="1:17" s="1" customFormat="1" ht="11.25" customHeight="1" x14ac:dyDescent="0.15">
      <c r="A33" s="97"/>
      <c r="B33" s="67">
        <v>6</v>
      </c>
      <c r="C33" s="42" t="s">
        <v>112</v>
      </c>
      <c r="D33" s="6">
        <v>16</v>
      </c>
      <c r="E33" s="6">
        <v>16</v>
      </c>
      <c r="F33" s="6">
        <v>16</v>
      </c>
      <c r="G33" s="6">
        <v>16</v>
      </c>
      <c r="H33" s="31">
        <f t="shared" si="4"/>
        <v>64</v>
      </c>
      <c r="I33" s="31">
        <f t="shared" si="5"/>
        <v>16</v>
      </c>
      <c r="J33" s="6">
        <v>16</v>
      </c>
      <c r="K33" s="6">
        <f>VLOOKUP(C33,'Points Master'!B:L,9,FALSE)</f>
        <v>77</v>
      </c>
      <c r="L33" s="31">
        <f t="shared" si="6"/>
        <v>109</v>
      </c>
      <c r="M33" s="6">
        <f>VLOOKUP(C33,'Points Master'!B:L,11,FALSE)</f>
        <v>60</v>
      </c>
      <c r="N33" s="6">
        <f>VLOOKUP(C33,'Points Master'!B:L,10,FALSE)</f>
        <v>0</v>
      </c>
      <c r="O33" s="90">
        <f t="shared" si="7"/>
        <v>169</v>
      </c>
      <c r="P33" s="98"/>
      <c r="Q33" s="3"/>
    </row>
    <row r="34" spans="1:17" s="1" customFormat="1" ht="11.25" customHeight="1" x14ac:dyDescent="0.15">
      <c r="A34" s="97"/>
      <c r="B34" s="67">
        <v>7</v>
      </c>
      <c r="C34" s="42" t="s">
        <v>128</v>
      </c>
      <c r="D34" s="6">
        <f>VLOOKUP(C34,'Points Master'!B:L,4,FALSE)</f>
        <v>36</v>
      </c>
      <c r="E34" s="6">
        <f>VLOOKUP(C34,'Points Master'!B:L,5,FALSE)</f>
        <v>36</v>
      </c>
      <c r="F34" s="6">
        <f>VLOOKUP(C34,'Points Master'!B:L,6,FALSE)</f>
        <v>36</v>
      </c>
      <c r="G34" s="6">
        <f>VLOOKUP(C34,'Points Master'!B:L,7,FALSE)</f>
        <v>36</v>
      </c>
      <c r="H34" s="31">
        <f t="shared" si="4"/>
        <v>144</v>
      </c>
      <c r="I34" s="31">
        <f t="shared" si="5"/>
        <v>36</v>
      </c>
      <c r="J34" s="6">
        <f>VLOOKUP(C34,'Points Master'!B:L,8,FALSE)</f>
        <v>36</v>
      </c>
      <c r="K34" s="6">
        <f>VLOOKUP(C34,'Points Master'!B:L,9,FALSE)</f>
        <v>36</v>
      </c>
      <c r="L34" s="31">
        <f t="shared" si="6"/>
        <v>108</v>
      </c>
      <c r="M34" s="6">
        <f>VLOOKUP(C34,'Points Master'!B:L,11,FALSE)</f>
        <v>60</v>
      </c>
      <c r="N34" s="6">
        <f>VLOOKUP(C34,'Points Master'!B:L,10,FALSE)</f>
        <v>0</v>
      </c>
      <c r="O34" s="90">
        <f t="shared" si="7"/>
        <v>168</v>
      </c>
      <c r="P34" s="98"/>
      <c r="Q34" s="3"/>
    </row>
    <row r="35" spans="1:17" s="1" customFormat="1" ht="11.25" customHeight="1" x14ac:dyDescent="0.15">
      <c r="A35" s="97"/>
      <c r="B35" s="67">
        <v>8</v>
      </c>
      <c r="C35" s="42" t="s">
        <v>181</v>
      </c>
      <c r="D35" s="6">
        <v>0</v>
      </c>
      <c r="E35" s="6">
        <v>0</v>
      </c>
      <c r="F35" s="6">
        <v>0</v>
      </c>
      <c r="G35" s="6">
        <v>0</v>
      </c>
      <c r="H35" s="31">
        <f t="shared" si="4"/>
        <v>0</v>
      </c>
      <c r="I35" s="31">
        <f t="shared" si="5"/>
        <v>0</v>
      </c>
      <c r="J35" s="6">
        <f>VLOOKUP(C35,'Points Master'!B:L,8,FALSE)</f>
        <v>61</v>
      </c>
      <c r="K35" s="6">
        <f>VLOOKUP(C35,'Points Master'!B:L,9,FALSE)</f>
        <v>66</v>
      </c>
      <c r="L35" s="31">
        <f t="shared" si="6"/>
        <v>127</v>
      </c>
      <c r="M35" s="6">
        <f>VLOOKUP(C35,'Points Master'!B:L,11,FALSE)</f>
        <v>20</v>
      </c>
      <c r="N35" s="6">
        <f>VLOOKUP(C35,'Points Master'!B:L,10,FALSE)</f>
        <v>0</v>
      </c>
      <c r="O35" s="90">
        <f t="shared" si="7"/>
        <v>147</v>
      </c>
      <c r="P35" s="98"/>
      <c r="Q35" s="3"/>
    </row>
    <row r="36" spans="1:17" s="1" customFormat="1" ht="11.25" customHeight="1" x14ac:dyDescent="0.15">
      <c r="A36" s="97"/>
      <c r="B36" s="67">
        <v>9</v>
      </c>
      <c r="C36" s="42" t="s">
        <v>111</v>
      </c>
      <c r="D36" s="6">
        <v>0</v>
      </c>
      <c r="E36" s="6">
        <v>16</v>
      </c>
      <c r="F36" s="6">
        <v>16</v>
      </c>
      <c r="G36" s="6">
        <v>16</v>
      </c>
      <c r="H36" s="31">
        <f t="shared" si="4"/>
        <v>48</v>
      </c>
      <c r="I36" s="31">
        <f t="shared" si="5"/>
        <v>12</v>
      </c>
      <c r="J36" s="6">
        <v>16</v>
      </c>
      <c r="K36" s="6">
        <f>VLOOKUP(C36,'Points Master'!B:L,9,FALSE)</f>
        <v>26</v>
      </c>
      <c r="L36" s="31">
        <f t="shared" si="6"/>
        <v>54</v>
      </c>
      <c r="M36" s="6">
        <f>VLOOKUP(C36,'Points Master'!B:L,11,FALSE)</f>
        <v>50</v>
      </c>
      <c r="N36" s="6">
        <f>VLOOKUP(C36,'Points Master'!B:L,10,FALSE)</f>
        <v>0</v>
      </c>
      <c r="O36" s="90">
        <f t="shared" si="7"/>
        <v>104</v>
      </c>
      <c r="P36" s="98"/>
      <c r="Q36" s="3"/>
    </row>
    <row r="37" spans="1:17" s="1" customFormat="1" ht="11.25" customHeight="1" x14ac:dyDescent="0.15">
      <c r="A37" s="97"/>
      <c r="B37" s="67">
        <v>10</v>
      </c>
      <c r="C37" s="42" t="s">
        <v>115</v>
      </c>
      <c r="D37" s="6">
        <v>16</v>
      </c>
      <c r="E37" s="6">
        <v>16</v>
      </c>
      <c r="F37" s="6">
        <v>16</v>
      </c>
      <c r="G37" s="6">
        <v>16</v>
      </c>
      <c r="H37" s="31">
        <f t="shared" si="4"/>
        <v>64</v>
      </c>
      <c r="I37" s="31">
        <f t="shared" si="5"/>
        <v>16</v>
      </c>
      <c r="J37" s="6">
        <v>16</v>
      </c>
      <c r="K37" s="6">
        <f>VLOOKUP(C37,'Points Master'!B:L,9,FALSE)</f>
        <v>0</v>
      </c>
      <c r="L37" s="31">
        <f t="shared" si="6"/>
        <v>32</v>
      </c>
      <c r="M37" s="6">
        <f>VLOOKUP(C37,'Points Master'!B:L,11,FALSE)</f>
        <v>40</v>
      </c>
      <c r="N37" s="6">
        <f>VLOOKUP(C37,'Points Master'!B:L,10,FALSE)</f>
        <v>0</v>
      </c>
      <c r="O37" s="90">
        <f t="shared" si="7"/>
        <v>72</v>
      </c>
      <c r="P37" s="98"/>
      <c r="Q37" s="3"/>
    </row>
    <row r="38" spans="1:17" s="1" customFormat="1" ht="11.25" customHeight="1" x14ac:dyDescent="0.15">
      <c r="A38" s="97"/>
      <c r="B38" s="67">
        <v>11</v>
      </c>
      <c r="C38" s="42" t="s">
        <v>174</v>
      </c>
      <c r="D38" s="6">
        <f>VLOOKUP(C38,'Points Master'!B:L,4,FALSE)</f>
        <v>0</v>
      </c>
      <c r="E38" s="6">
        <f>VLOOKUP(C38,'Points Master'!B:L,5,FALSE)</f>
        <v>0</v>
      </c>
      <c r="F38" s="6">
        <f>VLOOKUP(C38,'Points Master'!B:L,6,FALSE)</f>
        <v>0</v>
      </c>
      <c r="G38" s="6">
        <f>VLOOKUP(C38,'Points Master'!B:L,7,FALSE)</f>
        <v>0</v>
      </c>
      <c r="H38" s="31">
        <f t="shared" si="4"/>
        <v>0</v>
      </c>
      <c r="I38" s="31">
        <f t="shared" si="5"/>
        <v>0</v>
      </c>
      <c r="J38" s="6">
        <f>VLOOKUP(C38,'Points Master'!B:L,8,FALSE)</f>
        <v>0</v>
      </c>
      <c r="K38" s="6">
        <f>VLOOKUP(C38,'Points Master'!B:L,9,FALSE)</f>
        <v>36</v>
      </c>
      <c r="L38" s="31">
        <f t="shared" si="6"/>
        <v>36</v>
      </c>
      <c r="M38" s="6">
        <f>VLOOKUP(C38,'Points Master'!B:L,11,FALSE)</f>
        <v>10</v>
      </c>
      <c r="N38" s="6">
        <f>VLOOKUP(C38,'Points Master'!B:L,10,FALSE)</f>
        <v>0</v>
      </c>
      <c r="O38" s="90">
        <f t="shared" si="7"/>
        <v>46</v>
      </c>
      <c r="P38" s="98"/>
      <c r="Q38" s="3"/>
    </row>
    <row r="39" spans="1:17" s="1" customFormat="1" ht="11.25" customHeight="1" x14ac:dyDescent="0.15">
      <c r="A39" s="97"/>
      <c r="B39" s="67">
        <v>12</v>
      </c>
      <c r="C39" s="42" t="s">
        <v>175</v>
      </c>
      <c r="D39" s="6">
        <f>VLOOKUP(C39,'Points Master'!B:L,4,FALSE)</f>
        <v>0</v>
      </c>
      <c r="E39" s="6">
        <f>VLOOKUP(C39,'Points Master'!B:L,5,FALSE)</f>
        <v>0</v>
      </c>
      <c r="F39" s="6">
        <f>VLOOKUP(C39,'Points Master'!B:L,6,FALSE)</f>
        <v>0</v>
      </c>
      <c r="G39" s="6">
        <f>VLOOKUP(C39,'Points Master'!B:L,7,FALSE)</f>
        <v>0</v>
      </c>
      <c r="H39" s="31">
        <f t="shared" si="4"/>
        <v>0</v>
      </c>
      <c r="I39" s="31">
        <f t="shared" si="5"/>
        <v>0</v>
      </c>
      <c r="J39" s="6">
        <f>VLOOKUP(C39,'Points Master'!B:L,8,FALSE)</f>
        <v>0</v>
      </c>
      <c r="K39" s="6">
        <f>VLOOKUP(C39,'Points Master'!B:L,9,FALSE)</f>
        <v>36</v>
      </c>
      <c r="L39" s="31">
        <f t="shared" si="6"/>
        <v>36</v>
      </c>
      <c r="M39" s="6">
        <f>VLOOKUP(C39,'Points Master'!B:L,11,FALSE)</f>
        <v>10</v>
      </c>
      <c r="N39" s="6">
        <f>VLOOKUP(C39,'Points Master'!B:L,10,FALSE)</f>
        <v>0</v>
      </c>
      <c r="O39" s="90">
        <f t="shared" si="7"/>
        <v>46</v>
      </c>
      <c r="P39" s="98"/>
      <c r="Q39" s="3"/>
    </row>
    <row r="40" spans="1:17" s="1" customFormat="1" ht="11.25" customHeight="1" x14ac:dyDescent="0.15">
      <c r="A40" s="97"/>
      <c r="B40" s="67">
        <v>13</v>
      </c>
      <c r="C40" s="42" t="s">
        <v>126</v>
      </c>
      <c r="D40" s="6">
        <f>VLOOKUP(C40,'Points Master'!B:L,4,FALSE)</f>
        <v>62</v>
      </c>
      <c r="E40" s="6">
        <f>VLOOKUP(C40,'Points Master'!B:L,5,FALSE)</f>
        <v>0</v>
      </c>
      <c r="F40" s="6">
        <f>VLOOKUP(C40,'Points Master'!B:L,6,FALSE)</f>
        <v>36</v>
      </c>
      <c r="G40" s="6">
        <f>VLOOKUP(C40,'Points Master'!B:L,7,FALSE)</f>
        <v>0</v>
      </c>
      <c r="H40" s="31">
        <f t="shared" si="4"/>
        <v>98</v>
      </c>
      <c r="I40" s="31">
        <f t="shared" si="5"/>
        <v>24.5</v>
      </c>
      <c r="J40" s="6">
        <f>VLOOKUP(C40,'Points Master'!B:L,8,FALSE)</f>
        <v>0</v>
      </c>
      <c r="K40" s="6">
        <f>VLOOKUP(C40,'Points Master'!B:L,9,FALSE)</f>
        <v>0</v>
      </c>
      <c r="L40" s="31">
        <f t="shared" si="6"/>
        <v>24.5</v>
      </c>
      <c r="M40" s="6">
        <f>VLOOKUP(C40,'Points Master'!B:L,11,FALSE)</f>
        <v>20</v>
      </c>
      <c r="N40" s="6">
        <f>VLOOKUP(C40,'Points Master'!B:L,10,FALSE)</f>
        <v>0</v>
      </c>
      <c r="O40" s="90">
        <f t="shared" si="7"/>
        <v>44.5</v>
      </c>
      <c r="P40" s="98"/>
      <c r="Q40" s="3"/>
    </row>
    <row r="41" spans="1:17" s="1" customFormat="1" ht="11.25" customHeight="1" x14ac:dyDescent="0.15">
      <c r="A41" s="97"/>
      <c r="B41" s="67">
        <v>14</v>
      </c>
      <c r="C41" s="42" t="s">
        <v>182</v>
      </c>
      <c r="D41" s="6">
        <f>VLOOKUP(C41,'Points Master'!B:L,4,FALSE)</f>
        <v>16</v>
      </c>
      <c r="E41" s="6">
        <f>VLOOKUP(C41,'Points Master'!B:L,5,FALSE)</f>
        <v>16</v>
      </c>
      <c r="F41" s="6">
        <f>VLOOKUP(C41,'Points Master'!B:L,6,FALSE)</f>
        <v>0</v>
      </c>
      <c r="G41" s="6">
        <f>VLOOKUP(C41,'Points Master'!B:L,7,FALSE)</f>
        <v>0</v>
      </c>
      <c r="H41" s="31">
        <f t="shared" si="4"/>
        <v>32</v>
      </c>
      <c r="I41" s="31">
        <f t="shared" si="5"/>
        <v>8</v>
      </c>
      <c r="J41" s="6">
        <f>VLOOKUP(C41,'Points Master'!B:L,8,FALSE)</f>
        <v>0</v>
      </c>
      <c r="K41" s="6">
        <f>VLOOKUP(C41,'Points Master'!B:L,9,FALSE)</f>
        <v>0</v>
      </c>
      <c r="L41" s="31">
        <f t="shared" si="6"/>
        <v>8</v>
      </c>
      <c r="M41" s="6">
        <f>VLOOKUP(C41,'Points Master'!B:L,11,FALSE)</f>
        <v>20</v>
      </c>
      <c r="N41" s="6">
        <f>VLOOKUP(C41,'Points Master'!B:L,10,FALSE)</f>
        <v>0</v>
      </c>
      <c r="O41" s="90">
        <f t="shared" si="7"/>
        <v>28</v>
      </c>
      <c r="P41" s="98"/>
      <c r="Q41" s="3"/>
    </row>
    <row r="42" spans="1:17" s="1" customFormat="1" ht="11.25" customHeight="1" x14ac:dyDescent="0.15">
      <c r="A42" s="97"/>
      <c r="B42" s="67">
        <v>15</v>
      </c>
      <c r="C42" s="42" t="s">
        <v>157</v>
      </c>
      <c r="D42" s="6">
        <f>VLOOKUP(C42,'Points Master'!B:L,4,FALSE)</f>
        <v>0</v>
      </c>
      <c r="E42" s="6">
        <f>VLOOKUP(C42,'Points Master'!B:L,5,FALSE)</f>
        <v>0</v>
      </c>
      <c r="F42" s="6">
        <f>VLOOKUP(C42,'Points Master'!B:L,6,FALSE)</f>
        <v>0</v>
      </c>
      <c r="G42" s="6">
        <f>VLOOKUP(C42,'Points Master'!B:L,7,FALSE)</f>
        <v>36</v>
      </c>
      <c r="H42" s="31">
        <f t="shared" si="4"/>
        <v>36</v>
      </c>
      <c r="I42" s="31">
        <f t="shared" si="5"/>
        <v>9</v>
      </c>
      <c r="J42" s="6">
        <f>VLOOKUP(C42,'Points Master'!B:L,8,FALSE)</f>
        <v>0</v>
      </c>
      <c r="K42" s="6">
        <f>VLOOKUP(C42,'Points Master'!B:L,9,FALSE)</f>
        <v>0</v>
      </c>
      <c r="L42" s="31">
        <f t="shared" si="6"/>
        <v>9</v>
      </c>
      <c r="M42" s="6">
        <f>VLOOKUP(C42,'Points Master'!B:L,11,FALSE)</f>
        <v>10</v>
      </c>
      <c r="N42" s="6">
        <f>VLOOKUP(C42,'Points Master'!B:L,10,FALSE)</f>
        <v>0</v>
      </c>
      <c r="O42" s="90">
        <f t="shared" si="7"/>
        <v>19</v>
      </c>
      <c r="P42" s="98"/>
      <c r="Q42" s="3"/>
    </row>
    <row r="43" spans="1:17" s="1" customFormat="1" ht="11.25" customHeight="1" x14ac:dyDescent="0.15">
      <c r="A43" s="97"/>
      <c r="B43" s="67">
        <v>16</v>
      </c>
      <c r="C43" s="42" t="s">
        <v>177</v>
      </c>
      <c r="D43" s="6">
        <f>VLOOKUP(C43,'Points Master'!B:L,4,FALSE)</f>
        <v>0</v>
      </c>
      <c r="E43" s="6">
        <f>VLOOKUP(C43,'Points Master'!B:L,5,FALSE)</f>
        <v>0</v>
      </c>
      <c r="F43" s="6">
        <f>VLOOKUP(C43,'Points Master'!B:L,6,FALSE)</f>
        <v>0</v>
      </c>
      <c r="G43" s="6">
        <f>VLOOKUP(C43,'Points Master'!B:L,7,FALSE)</f>
        <v>0</v>
      </c>
      <c r="H43" s="31">
        <f t="shared" si="4"/>
        <v>0</v>
      </c>
      <c r="I43" s="31">
        <f t="shared" si="5"/>
        <v>0</v>
      </c>
      <c r="J43" s="6">
        <f>VLOOKUP(C43,'Points Master'!B:L,8,FALSE)</f>
        <v>0</v>
      </c>
      <c r="K43" s="6">
        <f>VLOOKUP(C43,'Points Master'!B:L,9,FALSE)</f>
        <v>6</v>
      </c>
      <c r="L43" s="31">
        <f t="shared" si="6"/>
        <v>6</v>
      </c>
      <c r="M43" s="6">
        <f>VLOOKUP(C43,'Points Master'!B:L,11,FALSE)</f>
        <v>10</v>
      </c>
      <c r="N43" s="6">
        <f>VLOOKUP(C43,'Points Master'!B:L,10,FALSE)</f>
        <v>0</v>
      </c>
      <c r="O43" s="90">
        <f t="shared" si="7"/>
        <v>16</v>
      </c>
      <c r="P43" s="98"/>
      <c r="Q43" s="3"/>
    </row>
    <row r="44" spans="1:17" s="1" customFormat="1" ht="11.25" customHeight="1" x14ac:dyDescent="0.15">
      <c r="A44" s="97"/>
      <c r="B44" s="67">
        <v>17</v>
      </c>
      <c r="C44" s="42" t="s">
        <v>114</v>
      </c>
      <c r="D44" s="6">
        <v>16</v>
      </c>
      <c r="E44" s="6">
        <v>0</v>
      </c>
      <c r="F44" s="6">
        <v>0</v>
      </c>
      <c r="G44" s="6">
        <v>0</v>
      </c>
      <c r="H44" s="31">
        <f t="shared" si="4"/>
        <v>16</v>
      </c>
      <c r="I44" s="31">
        <f t="shared" si="5"/>
        <v>4</v>
      </c>
      <c r="J44" s="6">
        <f>VLOOKUP(C44,'Points Master'!B:L,8,FALSE)</f>
        <v>0</v>
      </c>
      <c r="K44" s="6">
        <f>VLOOKUP(C44,'Points Master'!B:L,9,FALSE)</f>
        <v>0</v>
      </c>
      <c r="L44" s="31">
        <f t="shared" si="6"/>
        <v>4</v>
      </c>
      <c r="M44" s="6">
        <f>VLOOKUP(C44,'Points Master'!B:L,11,FALSE)</f>
        <v>10</v>
      </c>
      <c r="N44" s="6">
        <f>VLOOKUP(C44,'Points Master'!B:L,10,FALSE)</f>
        <v>0</v>
      </c>
      <c r="O44" s="90">
        <f t="shared" si="7"/>
        <v>14</v>
      </c>
      <c r="P44" s="98"/>
      <c r="Q44" s="3"/>
    </row>
    <row r="45" spans="1:17" s="1" customFormat="1" ht="11.25" customHeight="1" thickBot="1" x14ac:dyDescent="0.25">
      <c r="A45" s="97"/>
      <c r="B45" s="69"/>
      <c r="C45" s="74"/>
      <c r="D45" s="71"/>
      <c r="E45" s="71"/>
      <c r="F45" s="71"/>
      <c r="G45" s="71"/>
      <c r="H45" s="72"/>
      <c r="I45" s="72"/>
      <c r="J45" s="71"/>
      <c r="K45" s="71"/>
      <c r="L45" s="72"/>
      <c r="M45" s="71"/>
      <c r="N45" s="71"/>
      <c r="O45" s="91"/>
      <c r="P45" s="98"/>
      <c r="Q45" s="3"/>
    </row>
    <row r="46" spans="1:17" s="1" customFormat="1" ht="18.75" customHeight="1" thickBot="1" x14ac:dyDescent="0.25">
      <c r="A46" s="99"/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1"/>
      <c r="Q46" s="3"/>
    </row>
  </sheetData>
  <sheetProtection selectLockedCells="1" selectUnlockedCells="1"/>
  <sortState ref="C31:O44">
    <sortCondition descending="1" ref="O31"/>
  </sortState>
  <phoneticPr fontId="1" type="noConversion"/>
  <printOptions horizontalCentered="1"/>
  <pageMargins left="0.39370078740157499" right="0.39370078740157499" top="0.39370078740157499" bottom="0.39370078740157499" header="0.511811023622047" footer="0.511811023622047"/>
  <pageSetup paperSize="9" scale="69" orientation="portrait" r:id="rId1"/>
  <headerFooter alignWithMargins="0"/>
  <ignoredErrors>
    <ignoredError sqref="L4:M4" numberStoredAsText="1"/>
  </ignoredErrors>
  <webPublishItems count="10">
    <webPublishItem id="27077" divId="Point Standings 2010 - National Championship_27077" sourceType="printArea" destinationFile="C:\Documents and Settings\NicovH\My Documents\Tarlton\2010\Points Standings 2010\Pts-Nat-2010-Street-cars.htm"/>
    <webPublishItem id="28720" divId="Point Standings 2011_28720" sourceType="range" sourceRef="A2:Q46" destinationFile="C:\Documents and Settings\NicovH\My Documents\Tarlton\2011\Point Standings 2011\21.05.2011\Pts-Nat-2011-Streetcars.htm"/>
    <webPublishItem id="8887" divId="Point Standings 2011_8887" sourceType="range" sourceRef="A2:Q46" destinationFile="C:\Users\Nico\Documents\Tarlton\2011\Point Standings 2011\03.07.2011\nat_streetcar.htm"/>
    <webPublishItem id="32597" divId="Point Standings 2011_32597" sourceType="range" sourceRef="A2:Q46" destinationFile="C:\Documents and Settings\NicovH\My Documents\Tarlton\2011\Point Standings 2011\Pts-Nat-2011-Streetcars.htm"/>
    <webPublishItem id="13391" divId="Point Standings 2011_13391" sourceType="range" sourceRef="A2:Q46" destinationFile="G:\Documents\Tarlton\2011\Documents\Point Standings 2011\30.11.2011\NatStreet.htm"/>
    <webPublishItem id="32169" divId="Point Standings 2011_32169" sourceType="range" sourceRef="A2:R46" destinationFile="C:\Users\Nico\Documents\Tarlton\2011\Point Standings 2011\nat-street.htm"/>
    <webPublishItem id="1131" divId="Point Standings 2011_1131" sourceType="range" sourceRef="A2:R46" destinationFile="C:\Users\Nico\Documents\Tarlton\2011\Point Standings 2011\28.08.2011\street_nat.htm"/>
    <webPublishItem id="19389" divId="Point Standings 2010 - National Championship_19389" sourceType="range" sourceRef="A2:S46" destinationFile="C:\Documents and Settings\NicovH\My Documents\Tarlton\2010\Points Standings 2010\Pts-Nat-2010-Street-cars.htm"/>
    <webPublishItem id="17728" divId="Point Standings 2010 - National Championship_17728" sourceType="range" sourceRef="A2:S46" destinationFile="C:\Documents and Settings\NicovH\My Documents\Tarlton\2010\Points Standings 2010\Pts-Nat-2010-Street-cars.htm"/>
    <webPublishItem id="9675" divId="Point Standings 2010 - National Championship_9675" sourceType="range" sourceRef="A2:S46" destinationFile="C:\Documents and Settings\NicovH\My Documents\Tarlton\2010\Points Standings 2010\Pts-Nat-2010-Street-cars.htm"/>
  </webPublishItem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7"/>
  </sheetPr>
  <dimension ref="A1:O98"/>
  <sheetViews>
    <sheetView showGridLines="0" topLeftCell="A67" zoomScaleNormal="100" zoomScaleSheetLayoutView="100" workbookViewId="0">
      <selection activeCell="A74" sqref="A74:N97"/>
    </sheetView>
  </sheetViews>
  <sheetFormatPr defaultRowHeight="11.25" customHeight="1" x14ac:dyDescent="0.2"/>
  <cols>
    <col min="1" max="1" width="2.7109375" style="8" customWidth="1"/>
    <col min="2" max="2" width="3.7109375" style="11" customWidth="1"/>
    <col min="3" max="3" width="34.140625" style="8" customWidth="1"/>
    <col min="4" max="4" width="6.7109375" style="9" customWidth="1"/>
    <col min="5" max="7" width="7.7109375" style="9" bestFit="1" customWidth="1"/>
    <col min="8" max="8" width="6.7109375" style="9" customWidth="1"/>
    <col min="9" max="9" width="6.85546875" style="9" bestFit="1" customWidth="1"/>
    <col min="10" max="12" width="6.85546875" style="9" customWidth="1"/>
    <col min="13" max="13" width="7.28515625" style="9" customWidth="1"/>
    <col min="14" max="14" width="2.42578125" style="8" customWidth="1"/>
    <col min="15" max="15" width="8.7109375" style="12" customWidth="1"/>
    <col min="16" max="16384" width="9.140625" style="8"/>
  </cols>
  <sheetData>
    <row r="1" spans="1:15" s="2" customFormat="1" ht="18.75" customHeight="1" x14ac:dyDescent="0.2">
      <c r="A1" s="76" t="s">
        <v>50</v>
      </c>
      <c r="B1" s="77" t="s">
        <v>84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8"/>
      <c r="O1" s="3"/>
    </row>
    <row r="2" spans="1:15" s="2" customFormat="1" ht="18.75" customHeight="1" thickBot="1" x14ac:dyDescent="0.25">
      <c r="A2" s="79"/>
      <c r="B2" s="43" t="s">
        <v>17</v>
      </c>
      <c r="C2" s="43"/>
      <c r="D2" s="44"/>
      <c r="E2" s="44"/>
      <c r="F2" s="44"/>
      <c r="G2" s="44"/>
      <c r="H2" s="44"/>
      <c r="I2" s="44"/>
      <c r="J2" s="44"/>
      <c r="K2" s="44"/>
      <c r="L2" s="44"/>
      <c r="M2" s="44"/>
      <c r="N2" s="80"/>
      <c r="O2" s="3"/>
    </row>
    <row r="3" spans="1:15" s="2" customFormat="1" ht="11.25" customHeight="1" x14ac:dyDescent="0.2">
      <c r="A3" s="79"/>
      <c r="B3" s="58"/>
      <c r="C3" s="92"/>
      <c r="D3" s="60" t="s">
        <v>1</v>
      </c>
      <c r="E3" s="60" t="s">
        <v>2</v>
      </c>
      <c r="F3" s="60" t="s">
        <v>3</v>
      </c>
      <c r="G3" s="60" t="s">
        <v>4</v>
      </c>
      <c r="H3" s="60" t="s">
        <v>5</v>
      </c>
      <c r="I3" s="60" t="s">
        <v>6</v>
      </c>
      <c r="J3" s="87" t="s">
        <v>11</v>
      </c>
      <c r="K3" s="60" t="s">
        <v>8</v>
      </c>
      <c r="L3" s="60" t="s">
        <v>44</v>
      </c>
      <c r="M3" s="88"/>
      <c r="N3" s="80"/>
      <c r="O3" s="13"/>
    </row>
    <row r="4" spans="1:15" s="2" customFormat="1" ht="11.25" customHeight="1" x14ac:dyDescent="0.2">
      <c r="A4" s="79"/>
      <c r="B4" s="64"/>
      <c r="C4" s="14"/>
      <c r="D4" s="15" t="s">
        <v>76</v>
      </c>
      <c r="E4" s="15" t="s">
        <v>77</v>
      </c>
      <c r="F4" s="15" t="s">
        <v>45</v>
      </c>
      <c r="G4" s="15" t="s">
        <v>78</v>
      </c>
      <c r="H4" s="15" t="s">
        <v>79</v>
      </c>
      <c r="I4" s="15" t="s">
        <v>80</v>
      </c>
      <c r="J4" s="33" t="s">
        <v>10</v>
      </c>
      <c r="K4" s="15" t="s">
        <v>7</v>
      </c>
      <c r="L4" s="15" t="s">
        <v>7</v>
      </c>
      <c r="M4" s="89" t="s">
        <v>9</v>
      </c>
      <c r="N4" s="80"/>
      <c r="O4" s="13"/>
    </row>
    <row r="5" spans="1:15" s="2" customFormat="1" ht="11.25" customHeight="1" x14ac:dyDescent="0.2">
      <c r="A5" s="79"/>
      <c r="B5" s="64"/>
      <c r="C5" s="14"/>
      <c r="D5" s="15"/>
      <c r="E5" s="15"/>
      <c r="F5" s="15"/>
      <c r="G5" s="15"/>
      <c r="H5" s="15"/>
      <c r="I5" s="15"/>
      <c r="J5" s="33"/>
      <c r="K5" s="15"/>
      <c r="L5" s="15"/>
      <c r="M5" s="89"/>
      <c r="N5" s="80"/>
      <c r="O5" s="13"/>
    </row>
    <row r="6" spans="1:15" s="2" customFormat="1" ht="11.25" customHeight="1" x14ac:dyDescent="0.2">
      <c r="A6" s="79"/>
      <c r="B6" s="67">
        <v>1</v>
      </c>
      <c r="C6" s="2" t="s">
        <v>143</v>
      </c>
      <c r="D6" s="6">
        <f>VLOOKUP(C6,'Points Master'!B:L,4,FALSE)</f>
        <v>14</v>
      </c>
      <c r="E6" s="6">
        <f>VLOOKUP(C6,'Points Master'!B:L,5,FALSE)</f>
        <v>20</v>
      </c>
      <c r="F6" s="6">
        <f>VLOOKUP(C6,'Points Master'!B:L,6,FALSE)</f>
        <v>14</v>
      </c>
      <c r="G6" s="6">
        <f>VLOOKUP(C6,'Points Master'!B:L,7,FALSE)</f>
        <v>15</v>
      </c>
      <c r="H6" s="6">
        <f>VLOOKUP(C6,'Points Master'!B:L,8,FALSE)</f>
        <v>21</v>
      </c>
      <c r="I6" s="6">
        <f>VLOOKUP(C6,'Points Master'!B:L,9,FALSE)</f>
        <v>0</v>
      </c>
      <c r="J6" s="31">
        <f>D6+E6+F6+G6+H6+I6</f>
        <v>84</v>
      </c>
      <c r="K6" s="6">
        <f>VLOOKUP(C6,'Points Master'!B:L,10,FALSE)</f>
        <v>0</v>
      </c>
      <c r="L6" s="6">
        <f>VLOOKUP(C6,'Points Master'!B:L,11,FALSE)</f>
        <v>50</v>
      </c>
      <c r="M6" s="90">
        <f>J6+K6+L6</f>
        <v>134</v>
      </c>
      <c r="N6" s="80"/>
      <c r="O6" s="3"/>
    </row>
    <row r="7" spans="1:15" s="2" customFormat="1" ht="11.25" customHeight="1" x14ac:dyDescent="0.2">
      <c r="A7" s="79"/>
      <c r="B7" s="67">
        <v>2</v>
      </c>
      <c r="C7" s="2" t="s">
        <v>18</v>
      </c>
      <c r="D7" s="6">
        <f>VLOOKUP(C7,'Points Master'!B:L,4,FALSE)</f>
        <v>15</v>
      </c>
      <c r="E7" s="6">
        <f>VLOOKUP(C7,'Points Master'!B:L,5,FALSE)</f>
        <v>15</v>
      </c>
      <c r="F7" s="6">
        <f>VLOOKUP(C7,'Points Master'!B:L,6,FALSE)</f>
        <v>15</v>
      </c>
      <c r="G7" s="6">
        <f>VLOOKUP(C7,'Points Master'!B:L,7,FALSE)</f>
        <v>14</v>
      </c>
      <c r="H7" s="6">
        <f>VLOOKUP(C7,'Points Master'!B:L,8,FALSE)</f>
        <v>0</v>
      </c>
      <c r="I7" s="6">
        <f>VLOOKUP(C7,'Points Master'!B:L,9,FALSE)</f>
        <v>0</v>
      </c>
      <c r="J7" s="31">
        <f>D7+E7+F7+G7+H7+I7</f>
        <v>59</v>
      </c>
      <c r="K7" s="6">
        <f>VLOOKUP(C7,'Points Master'!B:L,10,FALSE)</f>
        <v>0</v>
      </c>
      <c r="L7" s="6">
        <f>VLOOKUP(C7,'Points Master'!B:L,11,FALSE)</f>
        <v>40</v>
      </c>
      <c r="M7" s="90">
        <f>J7+K7+L7</f>
        <v>99</v>
      </c>
      <c r="N7" s="80"/>
      <c r="O7" s="3"/>
    </row>
    <row r="8" spans="1:15" s="2" customFormat="1" ht="11.25" customHeight="1" thickBot="1" x14ac:dyDescent="0.25">
      <c r="A8" s="79"/>
      <c r="B8" s="69"/>
      <c r="C8" s="74"/>
      <c r="D8" s="71"/>
      <c r="E8" s="71"/>
      <c r="F8" s="71"/>
      <c r="G8" s="71"/>
      <c r="H8" s="71"/>
      <c r="I8" s="71"/>
      <c r="J8" s="72"/>
      <c r="K8" s="71"/>
      <c r="L8" s="71"/>
      <c r="M8" s="91"/>
      <c r="N8" s="80"/>
      <c r="O8" s="3"/>
    </row>
    <row r="9" spans="1:15" s="2" customFormat="1" ht="18.75" customHeight="1" x14ac:dyDescent="0.2">
      <c r="A9" s="79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80"/>
      <c r="O9" s="3"/>
    </row>
    <row r="10" spans="1:15" s="2" customFormat="1" ht="18.75" customHeight="1" thickBot="1" x14ac:dyDescent="0.25">
      <c r="A10" s="79"/>
      <c r="B10" s="43" t="s">
        <v>49</v>
      </c>
      <c r="C10" s="43"/>
      <c r="D10" s="44">
        <f t="shared" ref="D10:I10" si="0">COUNTIF(D14:D36,$A$1)</f>
        <v>11</v>
      </c>
      <c r="E10" s="44">
        <f t="shared" si="0"/>
        <v>15</v>
      </c>
      <c r="F10" s="44">
        <f t="shared" si="0"/>
        <v>11</v>
      </c>
      <c r="G10" s="44">
        <f t="shared" si="0"/>
        <v>11</v>
      </c>
      <c r="H10" s="44">
        <f t="shared" si="0"/>
        <v>9</v>
      </c>
      <c r="I10" s="44">
        <f t="shared" si="0"/>
        <v>6</v>
      </c>
      <c r="J10" s="44"/>
      <c r="K10" s="44"/>
      <c r="L10" s="44">
        <f>D10+E10+F10+G10+H10+I10</f>
        <v>63</v>
      </c>
      <c r="M10" s="44">
        <f>L10/5</f>
        <v>12.6</v>
      </c>
      <c r="N10" s="80"/>
      <c r="O10" s="3"/>
    </row>
    <row r="11" spans="1:15" s="2" customFormat="1" ht="11.25" customHeight="1" x14ac:dyDescent="0.2">
      <c r="A11" s="79"/>
      <c r="B11" s="58"/>
      <c r="C11" s="92"/>
      <c r="D11" s="60" t="s">
        <v>1</v>
      </c>
      <c r="E11" s="60" t="s">
        <v>2</v>
      </c>
      <c r="F11" s="60" t="s">
        <v>3</v>
      </c>
      <c r="G11" s="60" t="s">
        <v>4</v>
      </c>
      <c r="H11" s="60" t="s">
        <v>5</v>
      </c>
      <c r="I11" s="60" t="s">
        <v>6</v>
      </c>
      <c r="J11" s="87" t="s">
        <v>11</v>
      </c>
      <c r="K11" s="60" t="s">
        <v>8</v>
      </c>
      <c r="L11" s="60" t="s">
        <v>44</v>
      </c>
      <c r="M11" s="88"/>
      <c r="N11" s="80"/>
      <c r="O11" s="13"/>
    </row>
    <row r="12" spans="1:15" s="2" customFormat="1" ht="11.25" customHeight="1" x14ac:dyDescent="0.2">
      <c r="A12" s="79"/>
      <c r="B12" s="64"/>
      <c r="C12" s="14"/>
      <c r="D12" s="15" t="s">
        <v>76</v>
      </c>
      <c r="E12" s="15" t="s">
        <v>77</v>
      </c>
      <c r="F12" s="15" t="s">
        <v>45</v>
      </c>
      <c r="G12" s="15" t="s">
        <v>78</v>
      </c>
      <c r="H12" s="15" t="s">
        <v>79</v>
      </c>
      <c r="I12" s="15" t="s">
        <v>80</v>
      </c>
      <c r="J12" s="33" t="s">
        <v>10</v>
      </c>
      <c r="K12" s="15" t="s">
        <v>7</v>
      </c>
      <c r="L12" s="15" t="s">
        <v>7</v>
      </c>
      <c r="M12" s="89" t="s">
        <v>9</v>
      </c>
      <c r="N12" s="80"/>
      <c r="O12" s="13"/>
    </row>
    <row r="13" spans="1:15" s="2" customFormat="1" ht="11.25" customHeight="1" x14ac:dyDescent="0.2">
      <c r="A13" s="79"/>
      <c r="B13" s="64"/>
      <c r="C13" s="14"/>
      <c r="D13" s="15"/>
      <c r="E13" s="15"/>
      <c r="F13" s="15"/>
      <c r="G13" s="15"/>
      <c r="H13" s="15"/>
      <c r="I13" s="15"/>
      <c r="J13" s="33"/>
      <c r="K13" s="15"/>
      <c r="L13" s="15"/>
      <c r="M13" s="89"/>
      <c r="N13" s="80"/>
      <c r="O13" s="13"/>
    </row>
    <row r="14" spans="1:15" s="2" customFormat="1" ht="11.25" customHeight="1" x14ac:dyDescent="0.2">
      <c r="A14" s="79"/>
      <c r="B14" s="113">
        <v>1</v>
      </c>
      <c r="C14" s="114" t="s">
        <v>19</v>
      </c>
      <c r="D14" s="115">
        <f>VLOOKUP(C14,'Points Master'!B:L,4,FALSE)</f>
        <v>85</v>
      </c>
      <c r="E14" s="115">
        <f>VLOOKUP(C14,'Points Master'!B:L,5,FALSE)</f>
        <v>45</v>
      </c>
      <c r="F14" s="115">
        <f>VLOOKUP(C14,'Points Master'!B:L,6,FALSE)</f>
        <v>85</v>
      </c>
      <c r="G14" s="115">
        <f>VLOOKUP(C14,'Points Master'!B:L,7,FALSE)</f>
        <v>85</v>
      </c>
      <c r="H14" s="115">
        <f>VLOOKUP(C14,'Points Master'!B:L,8,FALSE)</f>
        <v>6</v>
      </c>
      <c r="I14" s="115">
        <f>VLOOKUP(C14,'Points Master'!B:L,9,FALSE)</f>
        <v>79</v>
      </c>
      <c r="J14" s="116">
        <f t="shared" ref="J14:J36" si="1">D14+E14+F14+G14+H14+I14</f>
        <v>385</v>
      </c>
      <c r="K14" s="115">
        <f>VLOOKUP(C14,'Points Master'!B:L,10,FALSE)</f>
        <v>10</v>
      </c>
      <c r="L14" s="115">
        <f>VLOOKUP(C14,'Points Master'!B:L,11,FALSE)</f>
        <v>60</v>
      </c>
      <c r="M14" s="117">
        <f t="shared" ref="M14:M36" si="2">J14+K14+L14</f>
        <v>455</v>
      </c>
      <c r="N14" s="80"/>
      <c r="O14" s="3"/>
    </row>
    <row r="15" spans="1:15" s="2" customFormat="1" ht="11.25" customHeight="1" x14ac:dyDescent="0.2">
      <c r="A15" s="79"/>
      <c r="B15" s="113">
        <v>2</v>
      </c>
      <c r="C15" s="114" t="s">
        <v>42</v>
      </c>
      <c r="D15" s="115">
        <f>VLOOKUP(C15,'Points Master'!B:L,4,FALSE)</f>
        <v>7</v>
      </c>
      <c r="E15" s="115">
        <f>VLOOKUP(C15,'Points Master'!B:L,5,FALSE)</f>
        <v>80</v>
      </c>
      <c r="F15" s="115">
        <f>VLOOKUP(C15,'Points Master'!B:L,6,FALSE)</f>
        <v>10</v>
      </c>
      <c r="G15" s="115">
        <f>VLOOKUP(C15,'Points Master'!B:L,7,FALSE)</f>
        <v>43</v>
      </c>
      <c r="H15" s="115">
        <f>VLOOKUP(C15,'Points Master'!B:L,8,FALSE)</f>
        <v>42</v>
      </c>
      <c r="I15" s="115">
        <f>VLOOKUP(C15,'Points Master'!B:L,9,FALSE)</f>
        <v>41</v>
      </c>
      <c r="J15" s="116">
        <f t="shared" si="1"/>
        <v>223</v>
      </c>
      <c r="K15" s="115">
        <f>VLOOKUP(C15,'Points Master'!B:L,10,FALSE)</f>
        <v>0</v>
      </c>
      <c r="L15" s="115">
        <f>VLOOKUP(C15,'Points Master'!B:L,11,FALSE)</f>
        <v>60</v>
      </c>
      <c r="M15" s="117">
        <f t="shared" si="2"/>
        <v>283</v>
      </c>
      <c r="N15" s="80"/>
      <c r="O15" s="3"/>
    </row>
    <row r="16" spans="1:15" s="2" customFormat="1" ht="11.25" customHeight="1" x14ac:dyDescent="0.2">
      <c r="A16" s="79"/>
      <c r="B16" s="113">
        <v>3</v>
      </c>
      <c r="C16" s="114" t="s">
        <v>20</v>
      </c>
      <c r="D16" s="115">
        <f>VLOOKUP(C16,'Points Master'!B:L,4,FALSE)</f>
        <v>11</v>
      </c>
      <c r="E16" s="115">
        <f>VLOOKUP(C16,'Points Master'!B:L,5,FALSE)</f>
        <v>44</v>
      </c>
      <c r="F16" s="115">
        <f>VLOOKUP(C16,'Points Master'!B:L,6,FALSE)</f>
        <v>73</v>
      </c>
      <c r="G16" s="115">
        <f>VLOOKUP(C16,'Points Master'!B:L,7,FALSE)</f>
        <v>74</v>
      </c>
      <c r="H16" s="115">
        <f>VLOOKUP(C16,'Points Master'!B:L,8,FALSE)</f>
        <v>0</v>
      </c>
      <c r="I16" s="115">
        <f>VLOOKUP(C16,'Points Master'!B:L,9,FALSE)</f>
        <v>16</v>
      </c>
      <c r="J16" s="116">
        <f t="shared" si="1"/>
        <v>218</v>
      </c>
      <c r="K16" s="115">
        <f>VLOOKUP(C16,'Points Master'!B:L,10,FALSE)</f>
        <v>0</v>
      </c>
      <c r="L16" s="115">
        <f>VLOOKUP(C16,'Points Master'!B:L,11,FALSE)</f>
        <v>50</v>
      </c>
      <c r="M16" s="117">
        <f t="shared" si="2"/>
        <v>268</v>
      </c>
      <c r="N16" s="80"/>
      <c r="O16" s="3"/>
    </row>
    <row r="17" spans="1:15" s="2" customFormat="1" ht="11.25" customHeight="1" x14ac:dyDescent="0.2">
      <c r="A17" s="79"/>
      <c r="B17" s="67">
        <v>4</v>
      </c>
      <c r="C17" s="2" t="s">
        <v>161</v>
      </c>
      <c r="D17" s="6">
        <f>VLOOKUP(C17,'Points Master'!B:L,4,FALSE)</f>
        <v>0</v>
      </c>
      <c r="E17" s="6">
        <f>VLOOKUP(C17,'Points Master'!B:L,5,FALSE)</f>
        <v>0</v>
      </c>
      <c r="F17" s="6">
        <f>VLOOKUP(C17,'Points Master'!B:L,6,FALSE)</f>
        <v>0</v>
      </c>
      <c r="G17" s="6">
        <f>VLOOKUP(C17,'Points Master'!B:L,7,FALSE)</f>
        <v>0</v>
      </c>
      <c r="H17" s="6">
        <f>VLOOKUP(C17,'Points Master'!B:L,8,FALSE)</f>
        <v>79</v>
      </c>
      <c r="I17" s="6">
        <f>VLOOKUP(C17,'Points Master'!B:L,9,FALSE)</f>
        <v>74</v>
      </c>
      <c r="J17" s="31">
        <f t="shared" si="1"/>
        <v>153</v>
      </c>
      <c r="K17" s="6">
        <f>VLOOKUP(C17,'Points Master'!B:L,10,FALSE)</f>
        <v>0</v>
      </c>
      <c r="L17" s="6">
        <f>VLOOKUP(C17,'Points Master'!B:L,11,FALSE)</f>
        <v>20</v>
      </c>
      <c r="M17" s="90">
        <f t="shared" si="2"/>
        <v>173</v>
      </c>
      <c r="N17" s="80"/>
      <c r="O17" s="3"/>
    </row>
    <row r="18" spans="1:15" s="2" customFormat="1" ht="11.25" customHeight="1" x14ac:dyDescent="0.2">
      <c r="A18" s="79"/>
      <c r="B18" s="67">
        <v>5</v>
      </c>
      <c r="C18" s="2" t="s">
        <v>130</v>
      </c>
      <c r="D18" s="6">
        <f>VLOOKUP(C18,'Points Master'!B:L,4,FALSE)</f>
        <v>0</v>
      </c>
      <c r="E18" s="6">
        <f>VLOOKUP(C18,'Points Master'!B:L,5,FALSE)</f>
        <v>23</v>
      </c>
      <c r="F18" s="6">
        <f>VLOOKUP(C18,'Points Master'!B:L,6,FALSE)</f>
        <v>69</v>
      </c>
      <c r="G18" s="6">
        <f>VLOOKUP(C18,'Points Master'!B:L,7,FALSE)</f>
        <v>16</v>
      </c>
      <c r="H18" s="6">
        <f>VLOOKUP(C18,'Points Master'!B:L,8,FALSE)</f>
        <v>0</v>
      </c>
      <c r="I18" s="6">
        <f>VLOOKUP(C18,'Points Master'!B:L,9,FALSE)</f>
        <v>0</v>
      </c>
      <c r="J18" s="31">
        <f t="shared" si="1"/>
        <v>108</v>
      </c>
      <c r="K18" s="6">
        <f>VLOOKUP(C18,'Points Master'!B:L,10,FALSE)</f>
        <v>10</v>
      </c>
      <c r="L18" s="6">
        <f>VLOOKUP(C18,'Points Master'!B:L,11,FALSE)</f>
        <v>30</v>
      </c>
      <c r="M18" s="90">
        <f t="shared" si="2"/>
        <v>148</v>
      </c>
      <c r="N18" s="80"/>
      <c r="O18" s="3"/>
    </row>
    <row r="19" spans="1:15" s="2" customFormat="1" ht="11.25" customHeight="1" x14ac:dyDescent="0.2">
      <c r="A19" s="79"/>
      <c r="B19" s="67">
        <v>6</v>
      </c>
      <c r="C19" s="2" t="s">
        <v>24</v>
      </c>
      <c r="D19" s="6">
        <v>16</v>
      </c>
      <c r="E19" s="6">
        <v>16</v>
      </c>
      <c r="F19" s="6">
        <v>16</v>
      </c>
      <c r="G19" s="6">
        <v>16</v>
      </c>
      <c r="H19" s="6">
        <v>16</v>
      </c>
      <c r="I19" s="6">
        <v>0</v>
      </c>
      <c r="J19" s="31">
        <f t="shared" si="1"/>
        <v>80</v>
      </c>
      <c r="K19" s="6">
        <f>VLOOKUP(C19,'Points Master'!B:L,10,FALSE)</f>
        <v>0</v>
      </c>
      <c r="L19" s="6">
        <f>VLOOKUP(C19,'Points Master'!B:L,11,FALSE)</f>
        <v>60</v>
      </c>
      <c r="M19" s="90">
        <f t="shared" si="2"/>
        <v>140</v>
      </c>
      <c r="N19" s="80"/>
      <c r="O19" s="3"/>
    </row>
    <row r="20" spans="1:15" s="2" customFormat="1" ht="11.25" customHeight="1" x14ac:dyDescent="0.2">
      <c r="A20" s="79"/>
      <c r="B20" s="67">
        <v>7</v>
      </c>
      <c r="C20" s="2" t="s">
        <v>22</v>
      </c>
      <c r="D20" s="6">
        <v>16</v>
      </c>
      <c r="E20" s="6">
        <v>16</v>
      </c>
      <c r="F20" s="6">
        <v>16</v>
      </c>
      <c r="G20" s="6">
        <v>16</v>
      </c>
      <c r="H20" s="6">
        <v>16</v>
      </c>
      <c r="I20" s="6">
        <v>0</v>
      </c>
      <c r="J20" s="31">
        <f t="shared" si="1"/>
        <v>80</v>
      </c>
      <c r="K20" s="6">
        <f>VLOOKUP(C20,'Points Master'!B:L,10,FALSE)</f>
        <v>0</v>
      </c>
      <c r="L20" s="6">
        <f>VLOOKUP(C20,'Points Master'!B:L,11,FALSE)</f>
        <v>60</v>
      </c>
      <c r="M20" s="90">
        <f t="shared" si="2"/>
        <v>140</v>
      </c>
      <c r="N20" s="80"/>
      <c r="O20" s="3"/>
    </row>
    <row r="21" spans="1:15" s="2" customFormat="1" ht="11.25" customHeight="1" x14ac:dyDescent="0.2">
      <c r="A21" s="79"/>
      <c r="B21" s="67">
        <v>8</v>
      </c>
      <c r="C21" s="2" t="s">
        <v>131</v>
      </c>
      <c r="D21" s="6">
        <f>VLOOKUP(C21,'Points Master'!B:L,4,FALSE)</f>
        <v>0</v>
      </c>
      <c r="E21" s="6">
        <f>VLOOKUP(C21,'Points Master'!B:L,5,FALSE)</f>
        <v>65</v>
      </c>
      <c r="F21" s="6">
        <f>VLOOKUP(C21,'Points Master'!B:L,6,FALSE)</f>
        <v>0</v>
      </c>
      <c r="G21" s="6">
        <f>VLOOKUP(C21,'Points Master'!B:L,7,FALSE)</f>
        <v>0</v>
      </c>
      <c r="H21" s="6">
        <f>VLOOKUP(C21,'Points Master'!B:L,8,FALSE)</f>
        <v>0</v>
      </c>
      <c r="I21" s="6">
        <f>VLOOKUP(C21,'Points Master'!B:L,9,FALSE)</f>
        <v>42</v>
      </c>
      <c r="J21" s="31">
        <f t="shared" si="1"/>
        <v>107</v>
      </c>
      <c r="K21" s="6">
        <f>VLOOKUP(C21,'Points Master'!B:L,10,FALSE)</f>
        <v>0</v>
      </c>
      <c r="L21" s="6">
        <f>VLOOKUP(C21,'Points Master'!B:L,11,FALSE)</f>
        <v>20</v>
      </c>
      <c r="M21" s="90">
        <f t="shared" si="2"/>
        <v>127</v>
      </c>
      <c r="N21" s="80"/>
      <c r="O21" s="3"/>
    </row>
    <row r="22" spans="1:15" s="2" customFormat="1" ht="11.25" customHeight="1" x14ac:dyDescent="0.2">
      <c r="A22" s="79"/>
      <c r="B22" s="67">
        <v>9</v>
      </c>
      <c r="C22" s="2" t="s">
        <v>29</v>
      </c>
      <c r="D22" s="6">
        <v>16</v>
      </c>
      <c r="E22" s="6">
        <v>16</v>
      </c>
      <c r="F22" s="6">
        <v>16</v>
      </c>
      <c r="G22" s="6">
        <v>16</v>
      </c>
      <c r="H22" s="6">
        <v>0</v>
      </c>
      <c r="I22" s="6">
        <v>0</v>
      </c>
      <c r="J22" s="31">
        <f t="shared" si="1"/>
        <v>64</v>
      </c>
      <c r="K22" s="6">
        <f>VLOOKUP(C22,'Points Master'!B:L,10,FALSE)</f>
        <v>0</v>
      </c>
      <c r="L22" s="6">
        <f>VLOOKUP(C22,'Points Master'!B:L,11,FALSE)</f>
        <v>50</v>
      </c>
      <c r="M22" s="90">
        <f t="shared" si="2"/>
        <v>114</v>
      </c>
      <c r="N22" s="80"/>
      <c r="O22" s="3"/>
    </row>
    <row r="23" spans="1:15" s="2" customFormat="1" ht="11.25" customHeight="1" x14ac:dyDescent="0.2">
      <c r="A23" s="79"/>
      <c r="B23" s="67">
        <v>10</v>
      </c>
      <c r="C23" s="2" t="s">
        <v>151</v>
      </c>
      <c r="D23" s="6">
        <f>VLOOKUP(C23,'Points Master'!B:L,4,FALSE)</f>
        <v>0</v>
      </c>
      <c r="E23" s="6">
        <f>VLOOKUP(C23,'Points Master'!B:L,5,FALSE)</f>
        <v>0</v>
      </c>
      <c r="F23" s="6">
        <f>VLOOKUP(C23,'Points Master'!B:L,6,FALSE)</f>
        <v>0</v>
      </c>
      <c r="G23" s="6">
        <f>VLOOKUP(C23,'Points Master'!B:L,7,FALSE)</f>
        <v>25</v>
      </c>
      <c r="H23" s="6">
        <f>VLOOKUP(C23,'Points Master'!B:L,8,FALSE)</f>
        <v>64</v>
      </c>
      <c r="I23" s="6">
        <f>VLOOKUP(C23,'Points Master'!B:L,9,FALSE)</f>
        <v>0</v>
      </c>
      <c r="J23" s="31">
        <f t="shared" si="1"/>
        <v>89</v>
      </c>
      <c r="K23" s="6">
        <f>VLOOKUP(C23,'Points Master'!B:L,10,FALSE)</f>
        <v>0</v>
      </c>
      <c r="L23" s="6">
        <f>VLOOKUP(C23,'Points Master'!B:L,11,FALSE)</f>
        <v>20</v>
      </c>
      <c r="M23" s="90">
        <f t="shared" si="2"/>
        <v>109</v>
      </c>
      <c r="N23" s="80"/>
      <c r="O23" s="3"/>
    </row>
    <row r="24" spans="1:15" s="2" customFormat="1" ht="11.25" customHeight="1" x14ac:dyDescent="0.2">
      <c r="A24" s="79"/>
      <c r="B24" s="67">
        <v>11</v>
      </c>
      <c r="C24" s="2" t="s">
        <v>74</v>
      </c>
      <c r="D24" s="6">
        <v>16</v>
      </c>
      <c r="E24" s="6">
        <v>16</v>
      </c>
      <c r="F24" s="6">
        <v>16</v>
      </c>
      <c r="G24" s="6">
        <v>0</v>
      </c>
      <c r="H24" s="6">
        <v>0</v>
      </c>
      <c r="I24" s="6">
        <v>0</v>
      </c>
      <c r="J24" s="31">
        <f t="shared" si="1"/>
        <v>48</v>
      </c>
      <c r="K24" s="6">
        <f>VLOOKUP(C24,'Points Master'!B:L,10,FALSE)</f>
        <v>0</v>
      </c>
      <c r="L24" s="6">
        <f>VLOOKUP(C24,'Points Master'!B:L,11,FALSE)</f>
        <v>60</v>
      </c>
      <c r="M24" s="90">
        <f t="shared" si="2"/>
        <v>108</v>
      </c>
      <c r="N24" s="80"/>
      <c r="O24" s="3"/>
    </row>
    <row r="25" spans="1:15" s="2" customFormat="1" ht="11.25" customHeight="1" x14ac:dyDescent="0.2">
      <c r="A25" s="79"/>
      <c r="B25" s="67">
        <v>12</v>
      </c>
      <c r="C25" s="2" t="s">
        <v>132</v>
      </c>
      <c r="D25" s="6">
        <f>VLOOKUP(C25,'Points Master'!B:L,4,FALSE)</f>
        <v>0</v>
      </c>
      <c r="E25" s="6">
        <f>VLOOKUP(C25,'Points Master'!B:L,5,FALSE)</f>
        <v>6</v>
      </c>
      <c r="F25" s="6">
        <f>VLOOKUP(C25,'Points Master'!B:L,6,FALSE)</f>
        <v>40</v>
      </c>
      <c r="G25" s="6">
        <f>VLOOKUP(C25,'Points Master'!B:L,7,FALSE)</f>
        <v>10</v>
      </c>
      <c r="H25" s="6">
        <f>VLOOKUP(C25,'Points Master'!B:L,8,FALSE)</f>
        <v>0</v>
      </c>
      <c r="I25" s="6">
        <f>VLOOKUP(C25,'Points Master'!B:L,9,FALSE)</f>
        <v>6</v>
      </c>
      <c r="J25" s="31">
        <f t="shared" si="1"/>
        <v>62</v>
      </c>
      <c r="K25" s="6">
        <f>VLOOKUP(C25,'Points Master'!B:L,10,FALSE)</f>
        <v>0</v>
      </c>
      <c r="L25" s="6">
        <f>VLOOKUP(C25,'Points Master'!B:L,11,FALSE)</f>
        <v>40</v>
      </c>
      <c r="M25" s="90">
        <f t="shared" si="2"/>
        <v>102</v>
      </c>
      <c r="N25" s="80"/>
      <c r="O25" s="3"/>
    </row>
    <row r="26" spans="1:15" s="2" customFormat="1" ht="11.25" customHeight="1" x14ac:dyDescent="0.2">
      <c r="A26" s="79"/>
      <c r="B26" s="67">
        <v>13</v>
      </c>
      <c r="C26" s="2" t="s">
        <v>71</v>
      </c>
      <c r="D26" s="6">
        <v>0</v>
      </c>
      <c r="E26" s="6">
        <v>16</v>
      </c>
      <c r="F26" s="6">
        <v>0</v>
      </c>
      <c r="G26" s="6">
        <v>16</v>
      </c>
      <c r="H26" s="6">
        <v>0</v>
      </c>
      <c r="I26" s="6">
        <v>0</v>
      </c>
      <c r="J26" s="31">
        <f t="shared" si="1"/>
        <v>32</v>
      </c>
      <c r="K26" s="6">
        <f>VLOOKUP(C26,'Points Master'!B:L,10,FALSE)</f>
        <v>10</v>
      </c>
      <c r="L26" s="6">
        <f>VLOOKUP(C26,'Points Master'!B:L,11,FALSE)</f>
        <v>60</v>
      </c>
      <c r="M26" s="90">
        <f t="shared" si="2"/>
        <v>102</v>
      </c>
      <c r="N26" s="80"/>
      <c r="O26" s="3"/>
    </row>
    <row r="27" spans="1:15" s="2" customFormat="1" ht="11.25" customHeight="1" x14ac:dyDescent="0.2">
      <c r="A27" s="79"/>
      <c r="B27" s="67">
        <v>14</v>
      </c>
      <c r="C27" s="2" t="s">
        <v>147</v>
      </c>
      <c r="D27" s="6">
        <v>0</v>
      </c>
      <c r="E27" s="6">
        <v>0</v>
      </c>
      <c r="F27" s="6">
        <v>16</v>
      </c>
      <c r="G27" s="6">
        <v>16</v>
      </c>
      <c r="H27" s="6">
        <v>16</v>
      </c>
      <c r="I27" s="6">
        <v>0</v>
      </c>
      <c r="J27" s="31">
        <f t="shared" si="1"/>
        <v>48</v>
      </c>
      <c r="K27" s="6">
        <f>VLOOKUP(C27,'Points Master'!B:L,10,FALSE)</f>
        <v>0</v>
      </c>
      <c r="L27" s="6">
        <f>VLOOKUP(C27,'Points Master'!B:L,11,FALSE)</f>
        <v>40</v>
      </c>
      <c r="M27" s="90">
        <f t="shared" si="2"/>
        <v>88</v>
      </c>
      <c r="N27" s="80"/>
      <c r="O27" s="3"/>
    </row>
    <row r="28" spans="1:15" s="2" customFormat="1" ht="11.25" customHeight="1" x14ac:dyDescent="0.2">
      <c r="A28" s="79"/>
      <c r="B28" s="67">
        <v>15</v>
      </c>
      <c r="C28" s="2" t="s">
        <v>90</v>
      </c>
      <c r="D28" s="6">
        <v>0</v>
      </c>
      <c r="E28" s="6">
        <v>0</v>
      </c>
      <c r="F28" s="6">
        <v>16</v>
      </c>
      <c r="G28" s="6">
        <v>0</v>
      </c>
      <c r="H28" s="6">
        <v>16</v>
      </c>
      <c r="I28" s="6">
        <v>0</v>
      </c>
      <c r="J28" s="31">
        <f t="shared" si="1"/>
        <v>32</v>
      </c>
      <c r="K28" s="6">
        <f>VLOOKUP(C28,'Points Master'!B:L,10,FALSE)</f>
        <v>0</v>
      </c>
      <c r="L28" s="6">
        <f>VLOOKUP(C28,'Points Master'!B:L,11,FALSE)</f>
        <v>40</v>
      </c>
      <c r="M28" s="90">
        <f t="shared" si="2"/>
        <v>72</v>
      </c>
      <c r="N28" s="80"/>
      <c r="O28" s="3"/>
    </row>
    <row r="29" spans="1:15" s="2" customFormat="1" ht="11.25" customHeight="1" x14ac:dyDescent="0.2">
      <c r="A29" s="79"/>
      <c r="B29" s="67">
        <v>16</v>
      </c>
      <c r="C29" s="2" t="s">
        <v>56</v>
      </c>
      <c r="D29" s="6">
        <v>16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31">
        <f t="shared" si="1"/>
        <v>16</v>
      </c>
      <c r="K29" s="6">
        <f>VLOOKUP(C29,'Points Master'!B:L,10,FALSE)</f>
        <v>0</v>
      </c>
      <c r="L29" s="6">
        <f>VLOOKUP(C29,'Points Master'!B:L,11,FALSE)</f>
        <v>40</v>
      </c>
      <c r="M29" s="90">
        <f t="shared" si="2"/>
        <v>56</v>
      </c>
      <c r="N29" s="80"/>
      <c r="O29" s="3"/>
    </row>
    <row r="30" spans="1:15" s="2" customFormat="1" ht="11.25" customHeight="1" x14ac:dyDescent="0.2">
      <c r="A30" s="79"/>
      <c r="B30" s="67">
        <v>17</v>
      </c>
      <c r="C30" s="2" t="s">
        <v>91</v>
      </c>
      <c r="D30" s="6">
        <v>0</v>
      </c>
      <c r="E30" s="6">
        <v>16</v>
      </c>
      <c r="F30" s="6">
        <v>0</v>
      </c>
      <c r="G30" s="6">
        <v>0</v>
      </c>
      <c r="H30" s="6">
        <v>0</v>
      </c>
      <c r="I30" s="6">
        <v>0</v>
      </c>
      <c r="J30" s="31">
        <f t="shared" si="1"/>
        <v>16</v>
      </c>
      <c r="K30" s="6">
        <f>VLOOKUP(C30,'Points Master'!B:L,10,FALSE)</f>
        <v>0</v>
      </c>
      <c r="L30" s="6">
        <f>VLOOKUP(C30,'Points Master'!B:L,11,FALSE)</f>
        <v>40</v>
      </c>
      <c r="M30" s="90">
        <f t="shared" si="2"/>
        <v>56</v>
      </c>
      <c r="N30" s="80"/>
      <c r="O30" s="3"/>
    </row>
    <row r="31" spans="1:15" s="2" customFormat="1" ht="11.25" customHeight="1" x14ac:dyDescent="0.2">
      <c r="A31" s="79"/>
      <c r="B31" s="67">
        <v>18</v>
      </c>
      <c r="C31" s="2" t="s">
        <v>85</v>
      </c>
      <c r="D31" s="6">
        <v>12</v>
      </c>
      <c r="E31" s="6">
        <v>16</v>
      </c>
      <c r="F31" s="6">
        <v>0</v>
      </c>
      <c r="G31" s="6">
        <v>0</v>
      </c>
      <c r="H31" s="6">
        <v>0</v>
      </c>
      <c r="I31" s="6">
        <v>0</v>
      </c>
      <c r="J31" s="31">
        <f t="shared" si="1"/>
        <v>28</v>
      </c>
      <c r="K31" s="6">
        <f>VLOOKUP(C31,'Points Master'!B:L,10,FALSE)</f>
        <v>0</v>
      </c>
      <c r="L31" s="6">
        <f>VLOOKUP(C31,'Points Master'!B:L,11,FALSE)</f>
        <v>20</v>
      </c>
      <c r="M31" s="90">
        <f t="shared" si="2"/>
        <v>48</v>
      </c>
      <c r="N31" s="80"/>
      <c r="O31" s="3"/>
    </row>
    <row r="32" spans="1:15" s="2" customFormat="1" ht="11.25" customHeight="1" x14ac:dyDescent="0.2">
      <c r="A32" s="79"/>
      <c r="B32" s="67">
        <v>19</v>
      </c>
      <c r="C32" s="2" t="s">
        <v>73</v>
      </c>
      <c r="D32" s="6">
        <v>16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31">
        <f t="shared" si="1"/>
        <v>16</v>
      </c>
      <c r="K32" s="6">
        <f>VLOOKUP(C32,'Points Master'!B:L,10,FALSE)</f>
        <v>0</v>
      </c>
      <c r="L32" s="6">
        <f>VLOOKUP(C32,'Points Master'!B:L,11,FALSE)</f>
        <v>30</v>
      </c>
      <c r="M32" s="90">
        <f t="shared" si="2"/>
        <v>46</v>
      </c>
      <c r="N32" s="80"/>
      <c r="O32" s="3"/>
    </row>
    <row r="33" spans="1:15" s="2" customFormat="1" ht="11.25" customHeight="1" x14ac:dyDescent="0.2">
      <c r="A33" s="79"/>
      <c r="B33" s="67">
        <v>20</v>
      </c>
      <c r="C33" s="2" t="s">
        <v>67</v>
      </c>
      <c r="D33" s="6">
        <v>16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31">
        <f t="shared" si="1"/>
        <v>16</v>
      </c>
      <c r="K33" s="6">
        <f>VLOOKUP(C33,'Points Master'!B:L,10,FALSE)</f>
        <v>0</v>
      </c>
      <c r="L33" s="6">
        <f>VLOOKUP(C33,'Points Master'!B:L,11,FALSE)</f>
        <v>20</v>
      </c>
      <c r="M33" s="90">
        <f t="shared" si="2"/>
        <v>36</v>
      </c>
      <c r="N33" s="80"/>
      <c r="O33" s="3"/>
    </row>
    <row r="34" spans="1:15" s="2" customFormat="1" ht="11.25" customHeight="1" x14ac:dyDescent="0.2">
      <c r="A34" s="79"/>
      <c r="B34" s="67">
        <v>21</v>
      </c>
      <c r="C34" s="2" t="s">
        <v>134</v>
      </c>
      <c r="D34" s="6">
        <v>0</v>
      </c>
      <c r="E34" s="6">
        <v>16</v>
      </c>
      <c r="F34" s="6">
        <v>0</v>
      </c>
      <c r="G34" s="6">
        <v>0</v>
      </c>
      <c r="H34" s="6">
        <v>0</v>
      </c>
      <c r="I34" s="6">
        <v>0</v>
      </c>
      <c r="J34" s="31">
        <f t="shared" si="1"/>
        <v>16</v>
      </c>
      <c r="K34" s="6">
        <f>VLOOKUP(C34,'Points Master'!B:L,10,FALSE)</f>
        <v>0</v>
      </c>
      <c r="L34" s="6">
        <f>VLOOKUP(C34,'Points Master'!B:L,11,FALSE)</f>
        <v>20</v>
      </c>
      <c r="M34" s="90">
        <f t="shared" si="2"/>
        <v>36</v>
      </c>
      <c r="N34" s="80"/>
      <c r="O34" s="3"/>
    </row>
    <row r="35" spans="1:15" s="2" customFormat="1" ht="11.25" customHeight="1" x14ac:dyDescent="0.2">
      <c r="A35" s="79"/>
      <c r="B35" s="67">
        <v>22</v>
      </c>
      <c r="C35" s="2" t="s">
        <v>135</v>
      </c>
      <c r="D35" s="6">
        <v>0</v>
      </c>
      <c r="E35" s="6">
        <v>16</v>
      </c>
      <c r="F35" s="6">
        <v>0</v>
      </c>
      <c r="G35" s="6">
        <v>0</v>
      </c>
      <c r="H35" s="6">
        <v>0</v>
      </c>
      <c r="I35" s="6">
        <v>0</v>
      </c>
      <c r="J35" s="31">
        <f t="shared" si="1"/>
        <v>16</v>
      </c>
      <c r="K35" s="6">
        <f>VLOOKUP(C35,'Points Master'!B:L,10,FALSE)</f>
        <v>0</v>
      </c>
      <c r="L35" s="6">
        <f>VLOOKUP(C35,'Points Master'!B:L,11,FALSE)</f>
        <v>10</v>
      </c>
      <c r="M35" s="90">
        <f t="shared" si="2"/>
        <v>26</v>
      </c>
      <c r="N35" s="80"/>
      <c r="O35" s="3"/>
    </row>
    <row r="36" spans="1:15" s="2" customFormat="1" ht="11.25" customHeight="1" x14ac:dyDescent="0.2">
      <c r="A36" s="79"/>
      <c r="B36" s="67">
        <v>23</v>
      </c>
      <c r="C36" s="2" t="s">
        <v>168</v>
      </c>
      <c r="D36" s="6">
        <v>0</v>
      </c>
      <c r="E36" s="6">
        <v>0</v>
      </c>
      <c r="F36" s="6">
        <v>0</v>
      </c>
      <c r="G36" s="6">
        <v>0</v>
      </c>
      <c r="H36" s="6">
        <v>16</v>
      </c>
      <c r="I36" s="6">
        <v>0</v>
      </c>
      <c r="J36" s="31">
        <f t="shared" si="1"/>
        <v>16</v>
      </c>
      <c r="K36" s="6">
        <v>0</v>
      </c>
      <c r="L36" s="6">
        <v>0</v>
      </c>
      <c r="M36" s="90">
        <f t="shared" si="2"/>
        <v>16</v>
      </c>
      <c r="N36" s="80"/>
      <c r="O36" s="3"/>
    </row>
    <row r="37" spans="1:15" s="2" customFormat="1" ht="11.25" customHeight="1" thickBot="1" x14ac:dyDescent="0.25">
      <c r="A37" s="79"/>
      <c r="B37" s="69"/>
      <c r="C37" s="74"/>
      <c r="D37" s="71"/>
      <c r="E37" s="71"/>
      <c r="F37" s="71"/>
      <c r="G37" s="71"/>
      <c r="H37" s="71"/>
      <c r="I37" s="71"/>
      <c r="J37" s="72"/>
      <c r="K37" s="71"/>
      <c r="L37" s="71"/>
      <c r="M37" s="91"/>
      <c r="N37" s="80"/>
      <c r="O37" s="3"/>
    </row>
    <row r="38" spans="1:15" s="2" customFormat="1" ht="18.75" customHeight="1" x14ac:dyDescent="0.2">
      <c r="A38" s="79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80"/>
      <c r="O38" s="3"/>
    </row>
    <row r="39" spans="1:15" s="2" customFormat="1" ht="18.75" customHeight="1" thickBot="1" x14ac:dyDescent="0.25">
      <c r="A39" s="79"/>
      <c r="B39" s="43" t="s">
        <v>21</v>
      </c>
      <c r="C39" s="43"/>
      <c r="D39" s="44">
        <f t="shared" ref="D39:I39" si="3">COUNTIF(D43:D71,$A$1)</f>
        <v>22</v>
      </c>
      <c r="E39" s="44">
        <f t="shared" si="3"/>
        <v>19</v>
      </c>
      <c r="F39" s="44">
        <f t="shared" si="3"/>
        <v>16</v>
      </c>
      <c r="G39" s="44">
        <f t="shared" si="3"/>
        <v>18</v>
      </c>
      <c r="H39" s="44">
        <f t="shared" si="3"/>
        <v>14</v>
      </c>
      <c r="I39" s="44">
        <f t="shared" si="3"/>
        <v>11</v>
      </c>
      <c r="J39" s="44"/>
      <c r="K39" s="44"/>
      <c r="L39" s="44">
        <f>D39+E39+F39+G39+H39+I39</f>
        <v>100</v>
      </c>
      <c r="M39" s="44">
        <f>L39/5</f>
        <v>20</v>
      </c>
      <c r="N39" s="80"/>
      <c r="O39" s="3"/>
    </row>
    <row r="40" spans="1:15" s="2" customFormat="1" ht="11.25" customHeight="1" x14ac:dyDescent="0.2">
      <c r="A40" s="79"/>
      <c r="B40" s="58"/>
      <c r="C40" s="92"/>
      <c r="D40" s="60" t="s">
        <v>1</v>
      </c>
      <c r="E40" s="60" t="s">
        <v>2</v>
      </c>
      <c r="F40" s="60" t="s">
        <v>3</v>
      </c>
      <c r="G40" s="60" t="s">
        <v>4</v>
      </c>
      <c r="H40" s="60" t="s">
        <v>5</v>
      </c>
      <c r="I40" s="60" t="s">
        <v>6</v>
      </c>
      <c r="J40" s="87" t="s">
        <v>11</v>
      </c>
      <c r="K40" s="60" t="s">
        <v>8</v>
      </c>
      <c r="L40" s="60" t="s">
        <v>44</v>
      </c>
      <c r="M40" s="88"/>
      <c r="N40" s="80"/>
      <c r="O40" s="13"/>
    </row>
    <row r="41" spans="1:15" s="2" customFormat="1" ht="11.25" customHeight="1" x14ac:dyDescent="0.2">
      <c r="A41" s="79"/>
      <c r="B41" s="64"/>
      <c r="C41" s="14"/>
      <c r="D41" s="15" t="s">
        <v>76</v>
      </c>
      <c r="E41" s="15" t="s">
        <v>77</v>
      </c>
      <c r="F41" s="15" t="s">
        <v>45</v>
      </c>
      <c r="G41" s="15" t="s">
        <v>78</v>
      </c>
      <c r="H41" s="15" t="s">
        <v>79</v>
      </c>
      <c r="I41" s="15" t="s">
        <v>80</v>
      </c>
      <c r="J41" s="33" t="s">
        <v>10</v>
      </c>
      <c r="K41" s="15" t="s">
        <v>7</v>
      </c>
      <c r="L41" s="15" t="s">
        <v>7</v>
      </c>
      <c r="M41" s="89" t="s">
        <v>9</v>
      </c>
      <c r="N41" s="80"/>
      <c r="O41" s="13"/>
    </row>
    <row r="42" spans="1:15" s="2" customFormat="1" ht="11.25" customHeight="1" x14ac:dyDescent="0.2">
      <c r="A42" s="79"/>
      <c r="B42" s="64"/>
      <c r="C42" s="14"/>
      <c r="D42" s="15"/>
      <c r="E42" s="15"/>
      <c r="F42" s="15"/>
      <c r="G42" s="15"/>
      <c r="H42" s="15"/>
      <c r="I42" s="15"/>
      <c r="J42" s="33"/>
      <c r="K42" s="15"/>
      <c r="L42" s="15"/>
      <c r="M42" s="89"/>
      <c r="N42" s="80"/>
      <c r="O42" s="13"/>
    </row>
    <row r="43" spans="1:15" s="2" customFormat="1" ht="11.25" customHeight="1" x14ac:dyDescent="0.2">
      <c r="A43" s="79"/>
      <c r="B43" s="113">
        <v>1</v>
      </c>
      <c r="C43" s="118" t="s">
        <v>74</v>
      </c>
      <c r="D43" s="115">
        <f>VLOOKUP(C43,'Points Master'!B:L,4,FALSE)</f>
        <v>83</v>
      </c>
      <c r="E43" s="115">
        <f>VLOOKUP(C43,'Points Master'!B:L,5,FALSE)</f>
        <v>59</v>
      </c>
      <c r="F43" s="115">
        <f>VLOOKUP(C43,'Points Master'!B:L,6,FALSE)</f>
        <v>36</v>
      </c>
      <c r="G43" s="115">
        <f>VLOOKUP(C43,'Points Master'!B:L,7,FALSE)</f>
        <v>79</v>
      </c>
      <c r="H43" s="115">
        <f>VLOOKUP(C43,'Points Master'!B:L,8,FALSE)</f>
        <v>69</v>
      </c>
      <c r="I43" s="115">
        <f>VLOOKUP(C43,'Points Master'!B:L,9,FALSE)</f>
        <v>54</v>
      </c>
      <c r="J43" s="116">
        <f t="shared" ref="J43:J71" si="4">D43+E43+F43+G43+H43+I43</f>
        <v>380</v>
      </c>
      <c r="K43" s="115">
        <f>VLOOKUP(C43,'Points Master'!B:L,10,FALSE)</f>
        <v>0</v>
      </c>
      <c r="L43" s="115">
        <f>VLOOKUP(C43,'Points Master'!B:L,11,FALSE)</f>
        <v>60</v>
      </c>
      <c r="M43" s="117">
        <f t="shared" ref="M43:M71" si="5">J43+K43+L43</f>
        <v>440</v>
      </c>
      <c r="N43" s="80"/>
      <c r="O43" s="3"/>
    </row>
    <row r="44" spans="1:15" s="2" customFormat="1" ht="11.25" customHeight="1" x14ac:dyDescent="0.2">
      <c r="A44" s="79"/>
      <c r="B44" s="113">
        <v>2</v>
      </c>
      <c r="C44" s="118" t="s">
        <v>22</v>
      </c>
      <c r="D44" s="115">
        <f>VLOOKUP(C44,'Points Master'!B:L,4,FALSE)</f>
        <v>66</v>
      </c>
      <c r="E44" s="115">
        <f>VLOOKUP(C44,'Points Master'!B:L,5,FALSE)</f>
        <v>44</v>
      </c>
      <c r="F44" s="115">
        <f>VLOOKUP(C44,'Points Master'!B:L,6,FALSE)</f>
        <v>83</v>
      </c>
      <c r="G44" s="115">
        <f>VLOOKUP(C44,'Points Master'!B:L,7,FALSE)</f>
        <v>66</v>
      </c>
      <c r="H44" s="115">
        <f>VLOOKUP(C44,'Points Master'!B:L,8,FALSE)</f>
        <v>50</v>
      </c>
      <c r="I44" s="115">
        <f>VLOOKUP(C44,'Points Master'!B:L,9,FALSE)</f>
        <v>70</v>
      </c>
      <c r="J44" s="116">
        <f t="shared" si="4"/>
        <v>379</v>
      </c>
      <c r="K44" s="115">
        <f>VLOOKUP(C44,'Points Master'!B:L,10,FALSE)</f>
        <v>0</v>
      </c>
      <c r="L44" s="115">
        <f>VLOOKUP(C44,'Points Master'!B:L,11,FALSE)</f>
        <v>60</v>
      </c>
      <c r="M44" s="117">
        <f t="shared" si="5"/>
        <v>439</v>
      </c>
      <c r="N44" s="80"/>
      <c r="O44" s="3"/>
    </row>
    <row r="45" spans="1:15" s="2" customFormat="1" ht="11.25" customHeight="1" x14ac:dyDescent="0.2">
      <c r="A45" s="79"/>
      <c r="B45" s="113">
        <v>3</v>
      </c>
      <c r="C45" s="118" t="s">
        <v>57</v>
      </c>
      <c r="D45" s="115">
        <f>VLOOKUP(C45,'Points Master'!B:L,4,FALSE)</f>
        <v>12</v>
      </c>
      <c r="E45" s="115">
        <f>VLOOKUP(C45,'Points Master'!B:L,5,FALSE)</f>
        <v>78</v>
      </c>
      <c r="F45" s="115">
        <f>VLOOKUP(C45,'Points Master'!B:L,6,FALSE)</f>
        <v>68</v>
      </c>
      <c r="G45" s="115">
        <f>VLOOKUP(C45,'Points Master'!B:L,7,FALSE)</f>
        <v>38</v>
      </c>
      <c r="H45" s="115">
        <f>VLOOKUP(C45,'Points Master'!B:L,8,FALSE)</f>
        <v>40</v>
      </c>
      <c r="I45" s="115">
        <f>VLOOKUP(C45,'Points Master'!B:L,9,FALSE)</f>
        <v>83</v>
      </c>
      <c r="J45" s="116">
        <f t="shared" si="4"/>
        <v>319</v>
      </c>
      <c r="K45" s="115">
        <f>VLOOKUP(C45,'Points Master'!B:L,10,FALSE)</f>
        <v>0</v>
      </c>
      <c r="L45" s="115">
        <f>VLOOKUP(C45,'Points Master'!B:L,11,FALSE)</f>
        <v>60</v>
      </c>
      <c r="M45" s="117">
        <f t="shared" si="5"/>
        <v>379</v>
      </c>
      <c r="N45" s="80"/>
      <c r="O45" s="3"/>
    </row>
    <row r="46" spans="1:15" s="2" customFormat="1" ht="11.25" customHeight="1" x14ac:dyDescent="0.2">
      <c r="A46" s="79"/>
      <c r="B46" s="67">
        <v>4</v>
      </c>
      <c r="C46" s="40" t="s">
        <v>24</v>
      </c>
      <c r="D46" s="6">
        <f>VLOOKUP(C46,'Points Master'!B:L,4,FALSE)</f>
        <v>64</v>
      </c>
      <c r="E46" s="6">
        <f>VLOOKUP(C46,'Points Master'!B:L,5,FALSE)</f>
        <v>41</v>
      </c>
      <c r="F46" s="6">
        <f>VLOOKUP(C46,'Points Master'!B:L,6,FALSE)</f>
        <v>44</v>
      </c>
      <c r="G46" s="6">
        <f>VLOOKUP(C46,'Points Master'!B:L,7,FALSE)</f>
        <v>72</v>
      </c>
      <c r="H46" s="6">
        <f>VLOOKUP(C46,'Points Master'!B:L,8,FALSE)</f>
        <v>64</v>
      </c>
      <c r="I46" s="6">
        <f>VLOOKUP(C46,'Points Master'!B:L,9,FALSE)</f>
        <v>12</v>
      </c>
      <c r="J46" s="31">
        <f t="shared" si="4"/>
        <v>297</v>
      </c>
      <c r="K46" s="6">
        <f>VLOOKUP(C46,'Points Master'!B:L,10,FALSE)</f>
        <v>0</v>
      </c>
      <c r="L46" s="6">
        <f>VLOOKUP(C46,'Points Master'!B:L,11,FALSE)</f>
        <v>60</v>
      </c>
      <c r="M46" s="90">
        <f t="shared" si="5"/>
        <v>357</v>
      </c>
      <c r="N46" s="80"/>
      <c r="O46" s="3"/>
    </row>
    <row r="47" spans="1:15" s="2" customFormat="1" ht="11.25" customHeight="1" x14ac:dyDescent="0.2">
      <c r="A47" s="79"/>
      <c r="B47" s="67">
        <v>5</v>
      </c>
      <c r="C47" s="40" t="s">
        <v>29</v>
      </c>
      <c r="D47" s="6">
        <f>VLOOKUP(C47,'Points Master'!B:L,4,FALSE)</f>
        <v>75</v>
      </c>
      <c r="E47" s="6">
        <f>VLOOKUP(C47,'Points Master'!B:L,5,FALSE)</f>
        <v>72</v>
      </c>
      <c r="F47" s="6">
        <f>VLOOKUP(C47,'Points Master'!B:L,6,FALSE)</f>
        <v>70</v>
      </c>
      <c r="G47" s="6">
        <f>VLOOKUP(C47,'Points Master'!B:L,7,FALSE)</f>
        <v>65</v>
      </c>
      <c r="H47" s="6">
        <f>VLOOKUP(C47,'Points Master'!B:L,8,FALSE)</f>
        <v>6</v>
      </c>
      <c r="I47" s="6">
        <f>VLOOKUP(C47,'Points Master'!B:L,9,FALSE)</f>
        <v>0</v>
      </c>
      <c r="J47" s="31">
        <f t="shared" si="4"/>
        <v>288</v>
      </c>
      <c r="K47" s="6">
        <f>VLOOKUP(C47,'Points Master'!B:L,10,FALSE)</f>
        <v>0</v>
      </c>
      <c r="L47" s="6">
        <f>VLOOKUP(C47,'Points Master'!B:L,11,FALSE)</f>
        <v>50</v>
      </c>
      <c r="M47" s="90">
        <f t="shared" si="5"/>
        <v>338</v>
      </c>
      <c r="N47" s="80"/>
      <c r="O47" s="3"/>
    </row>
    <row r="48" spans="1:15" s="2" customFormat="1" ht="11.25" customHeight="1" x14ac:dyDescent="0.2">
      <c r="A48" s="79"/>
      <c r="B48" s="67">
        <v>6</v>
      </c>
      <c r="C48" s="40" t="s">
        <v>55</v>
      </c>
      <c r="D48" s="6">
        <f>VLOOKUP(C48,'Points Master'!B:L,4,FALSE)</f>
        <v>38</v>
      </c>
      <c r="E48" s="6">
        <f>VLOOKUP(C48,'Points Master'!B:L,5,FALSE)</f>
        <v>38</v>
      </c>
      <c r="F48" s="6">
        <f>VLOOKUP(C48,'Points Master'!B:L,6,FALSE)</f>
        <v>39</v>
      </c>
      <c r="G48" s="6">
        <f>VLOOKUP(C48,'Points Master'!B:L,7,FALSE)</f>
        <v>39</v>
      </c>
      <c r="H48" s="6">
        <f>VLOOKUP(C48,'Points Master'!B:L,8,FALSE)</f>
        <v>74</v>
      </c>
      <c r="I48" s="6">
        <f>VLOOKUP(C48,'Points Master'!B:L,9,FALSE)</f>
        <v>0</v>
      </c>
      <c r="J48" s="31">
        <f t="shared" si="4"/>
        <v>228</v>
      </c>
      <c r="K48" s="6">
        <f>VLOOKUP(C48,'Points Master'!B:L,10,FALSE)</f>
        <v>0</v>
      </c>
      <c r="L48" s="6">
        <f>VLOOKUP(C48,'Points Master'!B:L,11,FALSE)</f>
        <v>50</v>
      </c>
      <c r="M48" s="90">
        <f t="shared" si="5"/>
        <v>278</v>
      </c>
      <c r="N48" s="80"/>
      <c r="O48" s="3"/>
    </row>
    <row r="49" spans="1:15" s="2" customFormat="1" ht="11.25" customHeight="1" x14ac:dyDescent="0.2">
      <c r="A49" s="79"/>
      <c r="B49" s="67">
        <v>7</v>
      </c>
      <c r="C49" s="40" t="s">
        <v>68</v>
      </c>
      <c r="D49" s="6">
        <f>VLOOKUP(C49,'Points Master'!B:L,4,FALSE)</f>
        <v>37</v>
      </c>
      <c r="E49" s="6">
        <f>VLOOKUP(C49,'Points Master'!B:L,5,FALSE)</f>
        <v>47</v>
      </c>
      <c r="F49" s="6">
        <f>VLOOKUP(C49,'Points Master'!B:L,6,FALSE)</f>
        <v>6</v>
      </c>
      <c r="G49" s="6">
        <f>VLOOKUP(C49,'Points Master'!B:L,7,FALSE)</f>
        <v>28</v>
      </c>
      <c r="H49" s="6">
        <f>VLOOKUP(C49,'Points Master'!B:L,8,FALSE)</f>
        <v>0</v>
      </c>
      <c r="I49" s="6">
        <f>VLOOKUP(C49,'Points Master'!B:L,9,FALSE)</f>
        <v>69</v>
      </c>
      <c r="J49" s="31">
        <f t="shared" si="4"/>
        <v>187</v>
      </c>
      <c r="K49" s="6">
        <f>VLOOKUP(C49,'Points Master'!B:L,10,FALSE)</f>
        <v>0</v>
      </c>
      <c r="L49" s="6">
        <f>VLOOKUP(C49,'Points Master'!B:L,11,FALSE)</f>
        <v>50</v>
      </c>
      <c r="M49" s="90">
        <f t="shared" si="5"/>
        <v>237</v>
      </c>
      <c r="N49" s="80"/>
      <c r="O49" s="3"/>
    </row>
    <row r="50" spans="1:15" s="2" customFormat="1" ht="11.25" customHeight="1" x14ac:dyDescent="0.2">
      <c r="A50" s="79"/>
      <c r="B50" s="67">
        <v>8</v>
      </c>
      <c r="C50" s="40" t="s">
        <v>71</v>
      </c>
      <c r="D50" s="6">
        <f>VLOOKUP(C50,'Points Master'!B:L,4,FALSE)</f>
        <v>12</v>
      </c>
      <c r="E50" s="6">
        <f>VLOOKUP(C50,'Points Master'!B:L,5,FALSE)</f>
        <v>55</v>
      </c>
      <c r="F50" s="6">
        <f>VLOOKUP(C50,'Points Master'!B:L,6,FALSE)</f>
        <v>6</v>
      </c>
      <c r="G50" s="6">
        <f>VLOOKUP(C50,'Points Master'!B:L,7,FALSE)</f>
        <v>48</v>
      </c>
      <c r="H50" s="6">
        <f>VLOOKUP(C50,'Points Master'!B:L,8,FALSE)</f>
        <v>12</v>
      </c>
      <c r="I50" s="6">
        <f>VLOOKUP(C50,'Points Master'!B:L,9,FALSE)</f>
        <v>6</v>
      </c>
      <c r="J50" s="31">
        <f t="shared" si="4"/>
        <v>139</v>
      </c>
      <c r="K50" s="6">
        <f>VLOOKUP(C50,'Points Master'!B:L,10,FALSE)</f>
        <v>10</v>
      </c>
      <c r="L50" s="6">
        <f>VLOOKUP(C50,'Points Master'!B:L,11,FALSE)</f>
        <v>60</v>
      </c>
      <c r="M50" s="90">
        <f t="shared" si="5"/>
        <v>209</v>
      </c>
      <c r="N50" s="80"/>
      <c r="O50" s="3"/>
    </row>
    <row r="51" spans="1:15" s="2" customFormat="1" ht="11.25" customHeight="1" x14ac:dyDescent="0.2">
      <c r="A51" s="79"/>
      <c r="B51" s="67">
        <v>9</v>
      </c>
      <c r="C51" s="40" t="s">
        <v>30</v>
      </c>
      <c r="D51" s="6">
        <f>VLOOKUP(C51,'Points Master'!B:L,4,FALSE)</f>
        <v>38</v>
      </c>
      <c r="E51" s="6">
        <f>VLOOKUP(C51,'Points Master'!B:L,5,FALSE)</f>
        <v>37</v>
      </c>
      <c r="F51" s="6">
        <f>VLOOKUP(C51,'Points Master'!B:L,6,FALSE)</f>
        <v>47</v>
      </c>
      <c r="G51" s="6">
        <f>VLOOKUP(C51,'Points Master'!B:L,7,FALSE)</f>
        <v>6</v>
      </c>
      <c r="H51" s="6">
        <f>VLOOKUP(C51,'Points Master'!B:L,8,FALSE)</f>
        <v>12</v>
      </c>
      <c r="I51" s="6">
        <f>VLOOKUP(C51,'Points Master'!B:L,9,FALSE)</f>
        <v>0</v>
      </c>
      <c r="J51" s="31">
        <f t="shared" si="4"/>
        <v>140</v>
      </c>
      <c r="K51" s="6">
        <f>VLOOKUP(C51,'Points Master'!B:L,10,FALSE)</f>
        <v>0</v>
      </c>
      <c r="L51" s="6">
        <f>VLOOKUP(C51,'Points Master'!B:L,11,FALSE)</f>
        <v>50</v>
      </c>
      <c r="M51" s="90">
        <f t="shared" si="5"/>
        <v>190</v>
      </c>
      <c r="N51" s="80"/>
      <c r="O51" s="3"/>
    </row>
    <row r="52" spans="1:15" s="2" customFormat="1" ht="11.25" customHeight="1" x14ac:dyDescent="0.2">
      <c r="A52" s="79"/>
      <c r="B52" s="67">
        <v>10</v>
      </c>
      <c r="C52" s="41" t="s">
        <v>147</v>
      </c>
      <c r="D52" s="6">
        <f>VLOOKUP(C52,'Points Master'!B:L,4,FALSE)</f>
        <v>0</v>
      </c>
      <c r="E52" s="6">
        <f>VLOOKUP(C52,'Points Master'!B:L,5,FALSE)</f>
        <v>0</v>
      </c>
      <c r="F52" s="6">
        <f>VLOOKUP(C52,'Points Master'!B:L,6,FALSE)</f>
        <v>47</v>
      </c>
      <c r="G52" s="6">
        <f>VLOOKUP(C52,'Points Master'!B:L,7,FALSE)</f>
        <v>44</v>
      </c>
      <c r="H52" s="6">
        <f>VLOOKUP(C52,'Points Master'!B:L,8,FALSE)</f>
        <v>42</v>
      </c>
      <c r="I52" s="6">
        <f>VLOOKUP(C52,'Points Master'!B:L,9,FALSE)</f>
        <v>16</v>
      </c>
      <c r="J52" s="31">
        <f t="shared" si="4"/>
        <v>149</v>
      </c>
      <c r="K52" s="6">
        <f>VLOOKUP(C52,'Points Master'!B:L,10,FALSE)</f>
        <v>0</v>
      </c>
      <c r="L52" s="6">
        <f>VLOOKUP(C52,'Points Master'!B:L,11,FALSE)</f>
        <v>40</v>
      </c>
      <c r="M52" s="90">
        <f t="shared" si="5"/>
        <v>189</v>
      </c>
      <c r="N52" s="80"/>
      <c r="O52" s="3"/>
    </row>
    <row r="53" spans="1:15" s="2" customFormat="1" ht="11.25" customHeight="1" x14ac:dyDescent="0.2">
      <c r="A53" s="79"/>
      <c r="B53" s="67">
        <v>11</v>
      </c>
      <c r="C53" s="40" t="s">
        <v>23</v>
      </c>
      <c r="D53" s="6">
        <f>VLOOKUP(C53,'Points Master'!B:L,4,FALSE)</f>
        <v>38</v>
      </c>
      <c r="E53" s="6">
        <f>VLOOKUP(C53,'Points Master'!B:L,5,FALSE)</f>
        <v>0</v>
      </c>
      <c r="F53" s="6">
        <f>VLOOKUP(C53,'Points Master'!B:L,6,FALSE)</f>
        <v>0</v>
      </c>
      <c r="G53" s="6">
        <f>VLOOKUP(C53,'Points Master'!B:L,7,FALSE)</f>
        <v>0</v>
      </c>
      <c r="H53" s="6">
        <f>VLOOKUP(C53,'Points Master'!B:L,8,FALSE)</f>
        <v>64</v>
      </c>
      <c r="I53" s="6">
        <f>VLOOKUP(C53,'Points Master'!B:L,9,FALSE)</f>
        <v>42</v>
      </c>
      <c r="J53" s="31">
        <f t="shared" si="4"/>
        <v>144</v>
      </c>
      <c r="K53" s="6">
        <f>VLOOKUP(C53,'Points Master'!B:L,10,FALSE)</f>
        <v>0</v>
      </c>
      <c r="L53" s="6">
        <f>VLOOKUP(C53,'Points Master'!B:L,11,FALSE)</f>
        <v>30</v>
      </c>
      <c r="M53" s="90">
        <f t="shared" si="5"/>
        <v>174</v>
      </c>
      <c r="N53" s="80"/>
      <c r="O53" s="3"/>
    </row>
    <row r="54" spans="1:15" s="2" customFormat="1" ht="11.25" customHeight="1" x14ac:dyDescent="0.2">
      <c r="A54" s="79"/>
      <c r="B54" s="67">
        <v>12</v>
      </c>
      <c r="C54" s="40" t="s">
        <v>56</v>
      </c>
      <c r="D54" s="6">
        <f>VLOOKUP(C54,'Points Master'!B:L,4,FALSE)</f>
        <v>40</v>
      </c>
      <c r="E54" s="6">
        <f>VLOOKUP(C54,'Points Master'!B:L,5,FALSE)</f>
        <v>0</v>
      </c>
      <c r="F54" s="6">
        <f>VLOOKUP(C54,'Points Master'!B:L,6,FALSE)</f>
        <v>38</v>
      </c>
      <c r="G54" s="6">
        <f>VLOOKUP(C54,'Points Master'!B:L,7,FALSE)</f>
        <v>12</v>
      </c>
      <c r="H54" s="6">
        <f>VLOOKUP(C54,'Points Master'!B:L,8,FALSE)</f>
        <v>0</v>
      </c>
      <c r="I54" s="6">
        <f>VLOOKUP(C54,'Points Master'!B:L,9,FALSE)</f>
        <v>30</v>
      </c>
      <c r="J54" s="31">
        <f t="shared" si="4"/>
        <v>120</v>
      </c>
      <c r="K54" s="6">
        <f>VLOOKUP(C54,'Points Master'!B:L,10,FALSE)</f>
        <v>0</v>
      </c>
      <c r="L54" s="6">
        <f>VLOOKUP(C54,'Points Master'!B:L,11,FALSE)</f>
        <v>40</v>
      </c>
      <c r="M54" s="90">
        <f t="shared" si="5"/>
        <v>160</v>
      </c>
      <c r="N54" s="80"/>
      <c r="O54" s="3"/>
    </row>
    <row r="55" spans="1:15" s="2" customFormat="1" ht="11.25" customHeight="1" x14ac:dyDescent="0.2">
      <c r="A55" s="79"/>
      <c r="B55" s="67">
        <v>13</v>
      </c>
      <c r="C55" s="40" t="s">
        <v>48</v>
      </c>
      <c r="D55" s="6">
        <f>VLOOKUP(C55,'Points Master'!B:L,4,FALSE)</f>
        <v>47</v>
      </c>
      <c r="E55" s="6">
        <f>VLOOKUP(C55,'Points Master'!B:L,5,FALSE)</f>
        <v>32</v>
      </c>
      <c r="F55" s="6">
        <f>VLOOKUP(C55,'Points Master'!B:L,6,FALSE)</f>
        <v>0</v>
      </c>
      <c r="G55" s="6">
        <f>VLOOKUP(C55,'Points Master'!B:L,7,FALSE)</f>
        <v>12</v>
      </c>
      <c r="H55" s="6">
        <f>VLOOKUP(C55,'Points Master'!B:L,8,FALSE)</f>
        <v>6</v>
      </c>
      <c r="I55" s="6">
        <f>VLOOKUP(C55,'Points Master'!B:L,9,FALSE)</f>
        <v>0</v>
      </c>
      <c r="J55" s="31">
        <f t="shared" si="4"/>
        <v>97</v>
      </c>
      <c r="K55" s="6">
        <f>VLOOKUP(C55,'Points Master'!B:L,10,FALSE)</f>
        <v>0</v>
      </c>
      <c r="L55" s="6">
        <f>VLOOKUP(C55,'Points Master'!B:L,11,FALSE)</f>
        <v>40</v>
      </c>
      <c r="M55" s="90">
        <f t="shared" si="5"/>
        <v>137</v>
      </c>
      <c r="N55" s="80"/>
      <c r="O55" s="3"/>
    </row>
    <row r="56" spans="1:15" s="2" customFormat="1" ht="11.25" customHeight="1" x14ac:dyDescent="0.2">
      <c r="A56" s="79"/>
      <c r="B56" s="67">
        <v>14</v>
      </c>
      <c r="C56" s="41" t="s">
        <v>90</v>
      </c>
      <c r="D56" s="6">
        <f>VLOOKUP(C56,'Points Master'!B:L,4,FALSE)</f>
        <v>6</v>
      </c>
      <c r="E56" s="6">
        <f>VLOOKUP(C56,'Points Master'!B:L,5,FALSE)</f>
        <v>0</v>
      </c>
      <c r="F56" s="6">
        <f>VLOOKUP(C56,'Points Master'!B:L,6,FALSE)</f>
        <v>43</v>
      </c>
      <c r="G56" s="6">
        <f>VLOOKUP(C56,'Points Master'!B:L,7,FALSE)</f>
        <v>6</v>
      </c>
      <c r="H56" s="6">
        <f>VLOOKUP(C56,'Points Master'!B:L,8,FALSE)</f>
        <v>41</v>
      </c>
      <c r="I56" s="6">
        <f>VLOOKUP(C56,'Points Master'!B:L,9,FALSE)</f>
        <v>0</v>
      </c>
      <c r="J56" s="31">
        <f t="shared" si="4"/>
        <v>96</v>
      </c>
      <c r="K56" s="6">
        <f>VLOOKUP(C56,'Points Master'!B:L,10,FALSE)</f>
        <v>0</v>
      </c>
      <c r="L56" s="6">
        <f>VLOOKUP(C56,'Points Master'!B:L,11,FALSE)</f>
        <v>40</v>
      </c>
      <c r="M56" s="90">
        <f t="shared" si="5"/>
        <v>136</v>
      </c>
      <c r="N56" s="80"/>
      <c r="O56" s="3"/>
    </row>
    <row r="57" spans="1:15" s="2" customFormat="1" ht="11.25" customHeight="1" x14ac:dyDescent="0.2">
      <c r="A57" s="79"/>
      <c r="B57" s="67">
        <v>15</v>
      </c>
      <c r="C57" s="40" t="s">
        <v>137</v>
      </c>
      <c r="D57" s="6">
        <f>VLOOKUP(C57,'Points Master'!B:L,4,FALSE)</f>
        <v>0</v>
      </c>
      <c r="E57" s="6">
        <f>VLOOKUP(C57,'Points Master'!B:L,5,FALSE)</f>
        <v>32</v>
      </c>
      <c r="F57" s="6">
        <f>VLOOKUP(C57,'Points Master'!B:L,6,FALSE)</f>
        <v>0</v>
      </c>
      <c r="G57" s="6">
        <f>VLOOKUP(C57,'Points Master'!B:L,7,FALSE)</f>
        <v>12</v>
      </c>
      <c r="H57" s="6">
        <f>VLOOKUP(C57,'Points Master'!B:L,8,FALSE)</f>
        <v>0</v>
      </c>
      <c r="I57" s="6">
        <f>VLOOKUP(C57,'Points Master'!B:L,9,FALSE)</f>
        <v>61</v>
      </c>
      <c r="J57" s="31">
        <f t="shared" si="4"/>
        <v>105</v>
      </c>
      <c r="K57" s="6">
        <f>VLOOKUP(C57,'Points Master'!B:L,10,FALSE)</f>
        <v>0</v>
      </c>
      <c r="L57" s="6">
        <f>VLOOKUP(C57,'Points Master'!B:L,11,FALSE)</f>
        <v>30</v>
      </c>
      <c r="M57" s="90">
        <f t="shared" si="5"/>
        <v>135</v>
      </c>
      <c r="N57" s="80"/>
      <c r="O57" s="3"/>
    </row>
    <row r="58" spans="1:15" s="2" customFormat="1" ht="11.25" customHeight="1" x14ac:dyDescent="0.2">
      <c r="A58" s="79"/>
      <c r="B58" s="67">
        <v>16</v>
      </c>
      <c r="C58" s="41" t="s">
        <v>73</v>
      </c>
      <c r="D58" s="6">
        <f>VLOOKUP(C58,'Points Master'!B:L,4,FALSE)</f>
        <v>45</v>
      </c>
      <c r="E58" s="6">
        <f>VLOOKUP(C58,'Points Master'!B:L,5,FALSE)</f>
        <v>42</v>
      </c>
      <c r="F58" s="6">
        <f>VLOOKUP(C58,'Points Master'!B:L,6,FALSE)</f>
        <v>0</v>
      </c>
      <c r="G58" s="6">
        <f>VLOOKUP(C58,'Points Master'!B:L,7,FALSE)</f>
        <v>12</v>
      </c>
      <c r="H58" s="6">
        <f>VLOOKUP(C58,'Points Master'!B:L,8,FALSE)</f>
        <v>0</v>
      </c>
      <c r="I58" s="6">
        <f>VLOOKUP(C58,'Points Master'!B:L,9,FALSE)</f>
        <v>0</v>
      </c>
      <c r="J58" s="31">
        <f t="shared" si="4"/>
        <v>99</v>
      </c>
      <c r="K58" s="6">
        <f>VLOOKUP(C58,'Points Master'!B:L,10,FALSE)</f>
        <v>0</v>
      </c>
      <c r="L58" s="6">
        <f>VLOOKUP(C58,'Points Master'!B:L,11,FALSE)</f>
        <v>30</v>
      </c>
      <c r="M58" s="90">
        <f t="shared" si="5"/>
        <v>129</v>
      </c>
      <c r="N58" s="80"/>
      <c r="O58" s="3"/>
    </row>
    <row r="59" spans="1:15" s="2" customFormat="1" ht="11.25" customHeight="1" x14ac:dyDescent="0.2">
      <c r="A59" s="79"/>
      <c r="B59" s="67">
        <v>17</v>
      </c>
      <c r="C59" s="40" t="s">
        <v>91</v>
      </c>
      <c r="D59" s="6">
        <f>VLOOKUP(C59,'Points Master'!B:L,4,FALSE)</f>
        <v>6</v>
      </c>
      <c r="E59" s="6">
        <f>VLOOKUP(C59,'Points Master'!B:L,5,FALSE)</f>
        <v>50</v>
      </c>
      <c r="F59" s="6">
        <f>VLOOKUP(C59,'Points Master'!B:L,6,FALSE)</f>
        <v>6</v>
      </c>
      <c r="G59" s="6">
        <f>VLOOKUP(C59,'Points Master'!B:L,7,FALSE)</f>
        <v>0</v>
      </c>
      <c r="H59" s="6">
        <f>VLOOKUP(C59,'Points Master'!B:L,8,FALSE)</f>
        <v>0</v>
      </c>
      <c r="I59" s="6">
        <f>VLOOKUP(C59,'Points Master'!B:L,9,FALSE)</f>
        <v>16</v>
      </c>
      <c r="J59" s="31">
        <f t="shared" si="4"/>
        <v>78</v>
      </c>
      <c r="K59" s="6">
        <f>VLOOKUP(C59,'Points Master'!B:L,10,FALSE)</f>
        <v>0</v>
      </c>
      <c r="L59" s="6">
        <f>VLOOKUP(C59,'Points Master'!B:L,11,FALSE)</f>
        <v>40</v>
      </c>
      <c r="M59" s="90">
        <f t="shared" si="5"/>
        <v>118</v>
      </c>
      <c r="N59" s="80"/>
      <c r="O59" s="3"/>
    </row>
    <row r="60" spans="1:15" s="2" customFormat="1" ht="11.25" customHeight="1" x14ac:dyDescent="0.2">
      <c r="A60" s="79"/>
      <c r="B60" s="67">
        <v>18</v>
      </c>
      <c r="C60" s="41" t="s">
        <v>89</v>
      </c>
      <c r="D60" s="6">
        <f>VLOOKUP(C60,'Points Master'!B:L,4,FALSE)</f>
        <v>6</v>
      </c>
      <c r="E60" s="6">
        <f>VLOOKUP(C60,'Points Master'!B:L,5,FALSE)</f>
        <v>17</v>
      </c>
      <c r="F60" s="6">
        <f>VLOOKUP(C60,'Points Master'!B:L,6,FALSE)</f>
        <v>12</v>
      </c>
      <c r="G60" s="6">
        <f>VLOOKUP(C60,'Points Master'!B:L,7,FALSE)</f>
        <v>12</v>
      </c>
      <c r="H60" s="6">
        <f>VLOOKUP(C60,'Points Master'!B:L,8,FALSE)</f>
        <v>12</v>
      </c>
      <c r="I60" s="6">
        <f>VLOOKUP(C60,'Points Master'!B:L,9,FALSE)</f>
        <v>0</v>
      </c>
      <c r="J60" s="31">
        <f t="shared" si="4"/>
        <v>59</v>
      </c>
      <c r="K60" s="6">
        <f>VLOOKUP(C60,'Points Master'!B:L,10,FALSE)</f>
        <v>0</v>
      </c>
      <c r="L60" s="6">
        <f>VLOOKUP(C60,'Points Master'!B:L,11,FALSE)</f>
        <v>50</v>
      </c>
      <c r="M60" s="90">
        <f t="shared" si="5"/>
        <v>109</v>
      </c>
      <c r="N60" s="80"/>
      <c r="O60" s="3"/>
    </row>
    <row r="61" spans="1:15" s="2" customFormat="1" ht="11.25" customHeight="1" x14ac:dyDescent="0.2">
      <c r="A61" s="79"/>
      <c r="B61" s="67">
        <v>19</v>
      </c>
      <c r="C61" s="40" t="s">
        <v>148</v>
      </c>
      <c r="D61" s="6">
        <f>VLOOKUP(C61,'Points Master'!B:L,4,FALSE)</f>
        <v>0</v>
      </c>
      <c r="E61" s="6">
        <f>VLOOKUP(C61,'Points Master'!B:L,5,FALSE)</f>
        <v>0</v>
      </c>
      <c r="F61" s="6">
        <f>VLOOKUP(C61,'Points Master'!B:L,6,FALSE)</f>
        <v>38</v>
      </c>
      <c r="G61" s="6">
        <f>VLOOKUP(C61,'Points Master'!B:L,7,FALSE)</f>
        <v>0</v>
      </c>
      <c r="H61" s="6">
        <f>VLOOKUP(C61,'Points Master'!B:L,8,FALSE)</f>
        <v>43</v>
      </c>
      <c r="I61" s="6">
        <f>VLOOKUP(C61,'Points Master'!B:L,9,FALSE)</f>
        <v>0</v>
      </c>
      <c r="J61" s="31">
        <f t="shared" si="4"/>
        <v>81</v>
      </c>
      <c r="K61" s="6">
        <f>VLOOKUP(C61,'Points Master'!B:L,10,FALSE)</f>
        <v>0</v>
      </c>
      <c r="L61" s="6">
        <f>VLOOKUP(C61,'Points Master'!B:L,11,FALSE)</f>
        <v>20</v>
      </c>
      <c r="M61" s="90">
        <f t="shared" si="5"/>
        <v>101</v>
      </c>
      <c r="N61" s="80"/>
      <c r="O61" s="3"/>
    </row>
    <row r="62" spans="1:15" s="2" customFormat="1" ht="11.25" customHeight="1" x14ac:dyDescent="0.2">
      <c r="A62" s="79"/>
      <c r="B62" s="67">
        <v>20</v>
      </c>
      <c r="C62" s="40" t="s">
        <v>67</v>
      </c>
      <c r="D62" s="6">
        <f>VLOOKUP(C62,'Points Master'!B:L,4,FALSE)</f>
        <v>41</v>
      </c>
      <c r="E62" s="6">
        <f>VLOOKUP(C62,'Points Master'!B:L,5,FALSE)</f>
        <v>0</v>
      </c>
      <c r="F62" s="6">
        <f>VLOOKUP(C62,'Points Master'!B:L,6,FALSE)</f>
        <v>0</v>
      </c>
      <c r="G62" s="6">
        <f>VLOOKUP(C62,'Points Master'!B:L,7,FALSE)</f>
        <v>36</v>
      </c>
      <c r="H62" s="6">
        <f>VLOOKUP(C62,'Points Master'!B:L,8,FALSE)</f>
        <v>0</v>
      </c>
      <c r="I62" s="6">
        <f>VLOOKUP(C62,'Points Master'!B:L,9,FALSE)</f>
        <v>0</v>
      </c>
      <c r="J62" s="31">
        <f t="shared" si="4"/>
        <v>77</v>
      </c>
      <c r="K62" s="6">
        <f>VLOOKUP(C62,'Points Master'!B:L,10,FALSE)</f>
        <v>0</v>
      </c>
      <c r="L62" s="6">
        <f>VLOOKUP(C62,'Points Master'!B:L,11,FALSE)</f>
        <v>20</v>
      </c>
      <c r="M62" s="90">
        <f t="shared" si="5"/>
        <v>97</v>
      </c>
      <c r="N62" s="80"/>
      <c r="O62" s="3"/>
    </row>
    <row r="63" spans="1:15" s="2" customFormat="1" ht="11.25" customHeight="1" x14ac:dyDescent="0.2">
      <c r="A63" s="79"/>
      <c r="B63" s="67">
        <v>21</v>
      </c>
      <c r="C63" s="40" t="s">
        <v>85</v>
      </c>
      <c r="D63" s="6">
        <f>VLOOKUP(C63,'Points Master'!B:L,4,FALSE)</f>
        <v>43</v>
      </c>
      <c r="E63" s="6">
        <f>VLOOKUP(C63,'Points Master'!B:L,5,FALSE)</f>
        <v>21</v>
      </c>
      <c r="F63" s="6">
        <f>VLOOKUP(C63,'Points Master'!B:L,6,FALSE)</f>
        <v>0</v>
      </c>
      <c r="G63" s="6">
        <f>VLOOKUP(C63,'Points Master'!B:L,7,FALSE)</f>
        <v>0</v>
      </c>
      <c r="H63" s="6">
        <f>VLOOKUP(C63,'Points Master'!B:L,8,FALSE)</f>
        <v>0</v>
      </c>
      <c r="I63" s="6">
        <f>VLOOKUP(C63,'Points Master'!B:L,9,FALSE)</f>
        <v>0</v>
      </c>
      <c r="J63" s="31">
        <f t="shared" si="4"/>
        <v>64</v>
      </c>
      <c r="K63" s="6">
        <f>VLOOKUP(C63,'Points Master'!B:L,10,FALSE)</f>
        <v>0</v>
      </c>
      <c r="L63" s="6">
        <f>VLOOKUP(C63,'Points Master'!B:L,11,FALSE)</f>
        <v>20</v>
      </c>
      <c r="M63" s="90">
        <f t="shared" si="5"/>
        <v>84</v>
      </c>
      <c r="N63" s="80"/>
      <c r="O63" s="3"/>
    </row>
    <row r="64" spans="1:15" s="2" customFormat="1" ht="11.25" customHeight="1" x14ac:dyDescent="0.2">
      <c r="A64" s="79"/>
      <c r="B64" s="67">
        <v>22</v>
      </c>
      <c r="C64" s="41" t="s">
        <v>134</v>
      </c>
      <c r="D64" s="6">
        <f>VLOOKUP(C64,'Points Master'!B:L,4,FALSE)</f>
        <v>0</v>
      </c>
      <c r="E64" s="6">
        <f>VLOOKUP(C64,'Points Master'!B:L,5,FALSE)</f>
        <v>43</v>
      </c>
      <c r="F64" s="6">
        <f>VLOOKUP(C64,'Points Master'!B:L,6,FALSE)</f>
        <v>12</v>
      </c>
      <c r="G64" s="6">
        <f>VLOOKUP(C64,'Points Master'!B:L,7,FALSE)</f>
        <v>0</v>
      </c>
      <c r="H64" s="6">
        <f>VLOOKUP(C64,'Points Master'!B:L,8,FALSE)</f>
        <v>0</v>
      </c>
      <c r="I64" s="6">
        <f>VLOOKUP(C64,'Points Master'!B:L,9,FALSE)</f>
        <v>0</v>
      </c>
      <c r="J64" s="31">
        <f t="shared" si="4"/>
        <v>55</v>
      </c>
      <c r="K64" s="6">
        <f>VLOOKUP(C64,'Points Master'!B:L,10,FALSE)</f>
        <v>0</v>
      </c>
      <c r="L64" s="6">
        <f>VLOOKUP(C64,'Points Master'!B:L,11,FALSE)</f>
        <v>20</v>
      </c>
      <c r="M64" s="90">
        <f t="shared" si="5"/>
        <v>75</v>
      </c>
      <c r="N64" s="80"/>
      <c r="O64" s="3"/>
    </row>
    <row r="65" spans="1:15" s="2" customFormat="1" ht="11.25" customHeight="1" x14ac:dyDescent="0.2">
      <c r="A65" s="79"/>
      <c r="B65" s="67">
        <v>23</v>
      </c>
      <c r="C65" s="41" t="s">
        <v>136</v>
      </c>
      <c r="D65" s="6">
        <f>VLOOKUP(C65,'Points Master'!B:L,4,FALSE)</f>
        <v>0</v>
      </c>
      <c r="E65" s="6">
        <f>VLOOKUP(C65,'Points Master'!B:L,5,FALSE)</f>
        <v>32</v>
      </c>
      <c r="F65" s="6">
        <f>VLOOKUP(C65,'Points Master'!B:L,6,FALSE)</f>
        <v>0</v>
      </c>
      <c r="G65" s="6">
        <f>VLOOKUP(C65,'Points Master'!B:L,7,FALSE)</f>
        <v>12</v>
      </c>
      <c r="H65" s="6">
        <f>VLOOKUP(C65,'Points Master'!B:L,8,FALSE)</f>
        <v>0</v>
      </c>
      <c r="I65" s="6">
        <f>VLOOKUP(C65,'Points Master'!B:L,9,FALSE)</f>
        <v>0</v>
      </c>
      <c r="J65" s="31">
        <f t="shared" si="4"/>
        <v>44</v>
      </c>
      <c r="K65" s="6">
        <f>VLOOKUP(C65,'Points Master'!B:L,10,FALSE)</f>
        <v>0</v>
      </c>
      <c r="L65" s="6">
        <f>VLOOKUP(C65,'Points Master'!B:L,11,FALSE)</f>
        <v>20</v>
      </c>
      <c r="M65" s="90">
        <f t="shared" si="5"/>
        <v>64</v>
      </c>
      <c r="N65" s="80"/>
      <c r="O65" s="3"/>
    </row>
    <row r="66" spans="1:15" s="2" customFormat="1" ht="11.25" customHeight="1" x14ac:dyDescent="0.2">
      <c r="A66" s="79"/>
      <c r="B66" s="67">
        <v>24</v>
      </c>
      <c r="C66" s="40" t="s">
        <v>133</v>
      </c>
      <c r="D66" s="6">
        <f>VLOOKUP(C66,'Points Master'!B:L,4,FALSE)</f>
        <v>0</v>
      </c>
      <c r="E66" s="6">
        <f>VLOOKUP(C66,'Points Master'!B:L,5,FALSE)</f>
        <v>49</v>
      </c>
      <c r="F66" s="6">
        <f>VLOOKUP(C66,'Points Master'!B:L,6,FALSE)</f>
        <v>0</v>
      </c>
      <c r="G66" s="6">
        <f>VLOOKUP(C66,'Points Master'!B:L,7,FALSE)</f>
        <v>0</v>
      </c>
      <c r="H66" s="6">
        <f>VLOOKUP(C66,'Points Master'!B:L,8,FALSE)</f>
        <v>0</v>
      </c>
      <c r="I66" s="6">
        <f>VLOOKUP(C66,'Points Master'!B:L,9,FALSE)</f>
        <v>0</v>
      </c>
      <c r="J66" s="31">
        <f t="shared" si="4"/>
        <v>49</v>
      </c>
      <c r="K66" s="6">
        <f>VLOOKUP(C66,'Points Master'!B:L,10,FALSE)</f>
        <v>0</v>
      </c>
      <c r="L66" s="6">
        <f>VLOOKUP(C66,'Points Master'!B:L,11,FALSE)</f>
        <v>10</v>
      </c>
      <c r="M66" s="90">
        <f t="shared" si="5"/>
        <v>59</v>
      </c>
      <c r="N66" s="80"/>
      <c r="O66" s="3"/>
    </row>
    <row r="67" spans="1:15" s="2" customFormat="1" ht="11.25" customHeight="1" x14ac:dyDescent="0.2">
      <c r="A67" s="79"/>
      <c r="B67" s="67">
        <v>25</v>
      </c>
      <c r="C67" s="40" t="s">
        <v>87</v>
      </c>
      <c r="D67" s="6">
        <f>VLOOKUP(C67,'Points Master'!B:L,4,FALSE)</f>
        <v>47</v>
      </c>
      <c r="E67" s="6">
        <f>VLOOKUP(C67,'Points Master'!B:L,5,FALSE)</f>
        <v>0</v>
      </c>
      <c r="F67" s="6">
        <f>VLOOKUP(C67,'Points Master'!B:L,6,FALSE)</f>
        <v>0</v>
      </c>
      <c r="G67" s="6">
        <f>VLOOKUP(C67,'Points Master'!B:L,7,FALSE)</f>
        <v>0</v>
      </c>
      <c r="H67" s="6">
        <f>VLOOKUP(C67,'Points Master'!B:L,8,FALSE)</f>
        <v>0</v>
      </c>
      <c r="I67" s="6">
        <f>VLOOKUP(C67,'Points Master'!B:L,9,FALSE)</f>
        <v>0</v>
      </c>
      <c r="J67" s="31">
        <f t="shared" si="4"/>
        <v>47</v>
      </c>
      <c r="K67" s="6">
        <f>VLOOKUP(C67,'Points Master'!B:L,10,FALSE)</f>
        <v>0</v>
      </c>
      <c r="L67" s="6">
        <f>VLOOKUP(C67,'Points Master'!B:L,11,FALSE)</f>
        <v>10</v>
      </c>
      <c r="M67" s="90">
        <f t="shared" si="5"/>
        <v>57</v>
      </c>
      <c r="N67" s="80"/>
      <c r="O67" s="3"/>
    </row>
    <row r="68" spans="1:15" s="2" customFormat="1" ht="11.25" customHeight="1" x14ac:dyDescent="0.2">
      <c r="A68" s="79"/>
      <c r="B68" s="67">
        <v>26</v>
      </c>
      <c r="C68" s="40" t="s">
        <v>86</v>
      </c>
      <c r="D68" s="6">
        <f>VLOOKUP(C68,'Points Master'!B:L,4,FALSE)</f>
        <v>38</v>
      </c>
      <c r="E68" s="6">
        <f>VLOOKUP(C68,'Points Master'!B:L,5,FALSE)</f>
        <v>0</v>
      </c>
      <c r="F68" s="6">
        <f>VLOOKUP(C68,'Points Master'!B:L,6,FALSE)</f>
        <v>0</v>
      </c>
      <c r="G68" s="6">
        <f>VLOOKUP(C68,'Points Master'!B:L,7,FALSE)</f>
        <v>0</v>
      </c>
      <c r="H68" s="6">
        <f>VLOOKUP(C68,'Points Master'!B:L,8,FALSE)</f>
        <v>0</v>
      </c>
      <c r="I68" s="6">
        <f>VLOOKUP(C68,'Points Master'!B:L,9,FALSE)</f>
        <v>0</v>
      </c>
      <c r="J68" s="31">
        <f t="shared" si="4"/>
        <v>38</v>
      </c>
      <c r="K68" s="6">
        <f>VLOOKUP(C68,'Points Master'!B:L,10,FALSE)</f>
        <v>0</v>
      </c>
      <c r="L68" s="6">
        <f>VLOOKUP(C68,'Points Master'!B:L,11,FALSE)</f>
        <v>10</v>
      </c>
      <c r="M68" s="90">
        <f t="shared" si="5"/>
        <v>48</v>
      </c>
      <c r="N68" s="80"/>
      <c r="O68" s="3"/>
    </row>
    <row r="69" spans="1:15" s="2" customFormat="1" ht="11.25" customHeight="1" x14ac:dyDescent="0.2">
      <c r="A69" s="79"/>
      <c r="B69" s="67">
        <v>27</v>
      </c>
      <c r="C69" s="40" t="s">
        <v>88</v>
      </c>
      <c r="D69" s="6">
        <f>VLOOKUP(C69,'Points Master'!B:L,4,FALSE)</f>
        <v>33</v>
      </c>
      <c r="E69" s="6">
        <f>VLOOKUP(C69,'Points Master'!B:L,5,FALSE)</f>
        <v>0</v>
      </c>
      <c r="F69" s="6">
        <f>VLOOKUP(C69,'Points Master'!B:L,6,FALSE)</f>
        <v>0</v>
      </c>
      <c r="G69" s="6">
        <f>VLOOKUP(C69,'Points Master'!B:L,7,FALSE)</f>
        <v>0</v>
      </c>
      <c r="H69" s="6">
        <f>VLOOKUP(C69,'Points Master'!B:L,8,FALSE)</f>
        <v>0</v>
      </c>
      <c r="I69" s="6">
        <f>VLOOKUP(C69,'Points Master'!B:L,9,FALSE)</f>
        <v>0</v>
      </c>
      <c r="J69" s="31">
        <f t="shared" si="4"/>
        <v>33</v>
      </c>
      <c r="K69" s="6">
        <f>VLOOKUP(C69,'Points Master'!B:L,10,FALSE)</f>
        <v>0</v>
      </c>
      <c r="L69" s="6">
        <f>VLOOKUP(C69,'Points Master'!B:L,11,FALSE)</f>
        <v>10</v>
      </c>
      <c r="M69" s="90">
        <f t="shared" si="5"/>
        <v>43</v>
      </c>
      <c r="N69" s="80"/>
      <c r="O69" s="3"/>
    </row>
    <row r="70" spans="1:15" s="2" customFormat="1" ht="11.25" customHeight="1" x14ac:dyDescent="0.2">
      <c r="A70" s="79"/>
      <c r="B70" s="67">
        <v>28</v>
      </c>
      <c r="C70" s="40" t="s">
        <v>138</v>
      </c>
      <c r="D70" s="6">
        <f>VLOOKUP(C70,'Points Master'!B:L,4,FALSE)</f>
        <v>0</v>
      </c>
      <c r="E70" s="6">
        <f>VLOOKUP(C70,'Points Master'!B:L,5,FALSE)</f>
        <v>12</v>
      </c>
      <c r="F70" s="6">
        <f>VLOOKUP(C70,'Points Master'!B:L,6,FALSE)</f>
        <v>0</v>
      </c>
      <c r="G70" s="6">
        <f>VLOOKUP(C70,'Points Master'!B:L,7,FALSE)</f>
        <v>0</v>
      </c>
      <c r="H70" s="6">
        <f>VLOOKUP(C70,'Points Master'!B:L,8,FALSE)</f>
        <v>0</v>
      </c>
      <c r="I70" s="6">
        <f>VLOOKUP(C70,'Points Master'!B:L,9,FALSE)</f>
        <v>0</v>
      </c>
      <c r="J70" s="31">
        <f t="shared" si="4"/>
        <v>12</v>
      </c>
      <c r="K70" s="6">
        <f>VLOOKUP(C70,'Points Master'!B:L,10,FALSE)</f>
        <v>0</v>
      </c>
      <c r="L70" s="6">
        <f>VLOOKUP(C70,'Points Master'!B:L,11,FALSE)</f>
        <v>10</v>
      </c>
      <c r="M70" s="90">
        <f t="shared" si="5"/>
        <v>22</v>
      </c>
      <c r="N70" s="80"/>
      <c r="O70" s="3"/>
    </row>
    <row r="71" spans="1:15" s="2" customFormat="1" ht="11.25" customHeight="1" x14ac:dyDescent="0.2">
      <c r="A71" s="79"/>
      <c r="B71" s="67">
        <v>29</v>
      </c>
      <c r="C71" s="40" t="s">
        <v>75</v>
      </c>
      <c r="D71" s="6">
        <f>VLOOKUP(C71,'Points Master'!B:L,4,FALSE)</f>
        <v>6</v>
      </c>
      <c r="E71" s="6">
        <f>VLOOKUP(C71,'Points Master'!B:L,5,FALSE)</f>
        <v>0</v>
      </c>
      <c r="F71" s="6">
        <f>VLOOKUP(C71,'Points Master'!B:L,6,FALSE)</f>
        <v>0</v>
      </c>
      <c r="G71" s="6">
        <f>VLOOKUP(C71,'Points Master'!B:L,7,FALSE)</f>
        <v>0</v>
      </c>
      <c r="H71" s="6">
        <f>VLOOKUP(C71,'Points Master'!B:L,8,FALSE)</f>
        <v>0</v>
      </c>
      <c r="I71" s="6">
        <f>VLOOKUP(C71,'Points Master'!B:L,9,FALSE)</f>
        <v>0</v>
      </c>
      <c r="J71" s="31">
        <f t="shared" si="4"/>
        <v>6</v>
      </c>
      <c r="K71" s="6">
        <f>VLOOKUP(C71,'Points Master'!B:L,10,FALSE)</f>
        <v>0</v>
      </c>
      <c r="L71" s="6">
        <f>VLOOKUP(C71,'Points Master'!B:L,11,FALSE)</f>
        <v>10</v>
      </c>
      <c r="M71" s="90">
        <f t="shared" si="5"/>
        <v>16</v>
      </c>
      <c r="N71" s="80"/>
      <c r="O71" s="3"/>
    </row>
    <row r="72" spans="1:15" s="2" customFormat="1" ht="11.25" customHeight="1" thickBot="1" x14ac:dyDescent="0.25">
      <c r="A72" s="79"/>
      <c r="B72" s="69"/>
      <c r="C72" s="74"/>
      <c r="D72" s="71"/>
      <c r="E72" s="71"/>
      <c r="F72" s="71"/>
      <c r="G72" s="71"/>
      <c r="H72" s="71"/>
      <c r="I72" s="71"/>
      <c r="J72" s="72"/>
      <c r="K72" s="71"/>
      <c r="L72" s="71"/>
      <c r="M72" s="91"/>
      <c r="N72" s="80"/>
      <c r="O72" s="3"/>
    </row>
    <row r="73" spans="1:15" s="2" customFormat="1" ht="18.75" customHeight="1" x14ac:dyDescent="0.2">
      <c r="A73" s="79"/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80"/>
      <c r="O73" s="3"/>
    </row>
    <row r="74" spans="1:15" s="2" customFormat="1" ht="18.75" customHeight="1" thickBot="1" x14ac:dyDescent="0.25">
      <c r="A74" s="79"/>
      <c r="B74" s="43" t="s">
        <v>25</v>
      </c>
      <c r="C74" s="43"/>
      <c r="D74" s="44">
        <f t="shared" ref="D74:I74" si="6">COUNTIF(D78:D95,$A$1)</f>
        <v>16</v>
      </c>
      <c r="E74" s="44">
        <f t="shared" si="6"/>
        <v>15</v>
      </c>
      <c r="F74" s="44">
        <f t="shared" si="6"/>
        <v>15</v>
      </c>
      <c r="G74" s="44">
        <f t="shared" si="6"/>
        <v>15</v>
      </c>
      <c r="H74" s="44">
        <f t="shared" si="6"/>
        <v>9</v>
      </c>
      <c r="I74" s="44">
        <f t="shared" si="6"/>
        <v>9</v>
      </c>
      <c r="J74" s="44"/>
      <c r="K74" s="44"/>
      <c r="L74" s="44">
        <f>D74+E74+F74+G74+H74+I74</f>
        <v>79</v>
      </c>
      <c r="M74" s="44">
        <f>L74/5</f>
        <v>15.8</v>
      </c>
      <c r="N74" s="80"/>
      <c r="O74" s="3"/>
    </row>
    <row r="75" spans="1:15" s="2" customFormat="1" ht="11.25" customHeight="1" x14ac:dyDescent="0.2">
      <c r="A75" s="79"/>
      <c r="B75" s="58"/>
      <c r="C75" s="92"/>
      <c r="D75" s="60" t="s">
        <v>1</v>
      </c>
      <c r="E75" s="60" t="s">
        <v>2</v>
      </c>
      <c r="F75" s="60" t="s">
        <v>3</v>
      </c>
      <c r="G75" s="60" t="s">
        <v>4</v>
      </c>
      <c r="H75" s="60" t="s">
        <v>5</v>
      </c>
      <c r="I75" s="60" t="s">
        <v>6</v>
      </c>
      <c r="J75" s="87" t="s">
        <v>11</v>
      </c>
      <c r="K75" s="60" t="s">
        <v>8</v>
      </c>
      <c r="L75" s="60" t="s">
        <v>44</v>
      </c>
      <c r="M75" s="88"/>
      <c r="N75" s="80"/>
      <c r="O75" s="13"/>
    </row>
    <row r="76" spans="1:15" s="2" customFormat="1" ht="11.25" customHeight="1" x14ac:dyDescent="0.2">
      <c r="A76" s="79"/>
      <c r="B76" s="64"/>
      <c r="C76" s="14"/>
      <c r="D76" s="15" t="s">
        <v>76</v>
      </c>
      <c r="E76" s="15" t="s">
        <v>77</v>
      </c>
      <c r="F76" s="15" t="s">
        <v>45</v>
      </c>
      <c r="G76" s="15" t="s">
        <v>78</v>
      </c>
      <c r="H76" s="15" t="s">
        <v>79</v>
      </c>
      <c r="I76" s="15" t="s">
        <v>80</v>
      </c>
      <c r="J76" s="33" t="s">
        <v>10</v>
      </c>
      <c r="K76" s="15" t="s">
        <v>7</v>
      </c>
      <c r="L76" s="15" t="s">
        <v>7</v>
      </c>
      <c r="M76" s="89" t="s">
        <v>9</v>
      </c>
      <c r="N76" s="80"/>
      <c r="O76" s="13"/>
    </row>
    <row r="77" spans="1:15" s="2" customFormat="1" ht="11.25" customHeight="1" x14ac:dyDescent="0.2">
      <c r="A77" s="79"/>
      <c r="B77" s="64"/>
      <c r="C77" s="14"/>
      <c r="D77" s="15"/>
      <c r="E77" s="15"/>
      <c r="F77" s="15"/>
      <c r="G77" s="15"/>
      <c r="H77" s="15"/>
      <c r="I77" s="15"/>
      <c r="J77" s="33"/>
      <c r="K77" s="15"/>
      <c r="L77" s="15"/>
      <c r="M77" s="89"/>
      <c r="N77" s="80"/>
      <c r="O77" s="13"/>
    </row>
    <row r="78" spans="1:15" s="2" customFormat="1" ht="11.25" customHeight="1" x14ac:dyDescent="0.2">
      <c r="A78" s="79"/>
      <c r="B78" s="113">
        <v>1</v>
      </c>
      <c r="C78" s="119" t="s">
        <v>47</v>
      </c>
      <c r="D78" s="115">
        <f>VLOOKUP(C78,'Points Master'!B:L,4,FALSE)</f>
        <v>78</v>
      </c>
      <c r="E78" s="115">
        <f>VLOOKUP(C78,'Points Master'!B:L,5,FALSE)</f>
        <v>50</v>
      </c>
      <c r="F78" s="115">
        <f>VLOOKUP(C78,'Points Master'!B:L,6,FALSE)</f>
        <v>44</v>
      </c>
      <c r="G78" s="115">
        <f>VLOOKUP(C78,'Points Master'!B:L,7,FALSE)</f>
        <v>64</v>
      </c>
      <c r="H78" s="115">
        <f>VLOOKUP(C78,'Points Master'!B:L,8,FALSE)</f>
        <v>39</v>
      </c>
      <c r="I78" s="115">
        <f>VLOOKUP(C78,'Points Master'!B:L,9,FALSE)</f>
        <v>70</v>
      </c>
      <c r="J78" s="116">
        <f t="shared" ref="J78:J95" si="7">D78+E78+F78+G78+H78+I78</f>
        <v>345</v>
      </c>
      <c r="K78" s="115">
        <f>VLOOKUP(C78,'Points Master'!B:L,10,FALSE)</f>
        <v>0</v>
      </c>
      <c r="L78" s="115">
        <f>VLOOKUP(C78,'Points Master'!B:L,11,FALSE)</f>
        <v>60</v>
      </c>
      <c r="M78" s="117">
        <f t="shared" ref="M78:M95" si="8">J78+K78+L78</f>
        <v>405</v>
      </c>
      <c r="N78" s="80"/>
      <c r="O78" s="3"/>
    </row>
    <row r="79" spans="1:15" s="2" customFormat="1" ht="11.25" customHeight="1" x14ac:dyDescent="0.2">
      <c r="A79" s="79"/>
      <c r="B79" s="113">
        <v>2</v>
      </c>
      <c r="C79" s="119" t="s">
        <v>59</v>
      </c>
      <c r="D79" s="115">
        <f>VLOOKUP(C79,'Points Master'!B:L,4,FALSE)</f>
        <v>38</v>
      </c>
      <c r="E79" s="115">
        <f>VLOOKUP(C79,'Points Master'!B:L,5,FALSE)</f>
        <v>41</v>
      </c>
      <c r="F79" s="115">
        <f>VLOOKUP(C79,'Points Master'!B:L,6,FALSE)</f>
        <v>82</v>
      </c>
      <c r="G79" s="115">
        <f>VLOOKUP(C79,'Points Master'!B:L,7,FALSE)</f>
        <v>43</v>
      </c>
      <c r="H79" s="115">
        <f>VLOOKUP(C79,'Points Master'!B:L,8,FALSE)</f>
        <v>82</v>
      </c>
      <c r="I79" s="115">
        <f>VLOOKUP(C79,'Points Master'!B:L,9,FALSE)</f>
        <v>43</v>
      </c>
      <c r="J79" s="116">
        <f t="shared" si="7"/>
        <v>329</v>
      </c>
      <c r="K79" s="115">
        <f>VLOOKUP(C79,'Points Master'!B:L,10,FALSE)</f>
        <v>0</v>
      </c>
      <c r="L79" s="115">
        <f>VLOOKUP(C79,'Points Master'!B:L,11,FALSE)</f>
        <v>60</v>
      </c>
      <c r="M79" s="117">
        <f t="shared" si="8"/>
        <v>389</v>
      </c>
      <c r="N79" s="80"/>
      <c r="O79" s="3"/>
    </row>
    <row r="80" spans="1:15" s="2" customFormat="1" ht="11.25" customHeight="1" x14ac:dyDescent="0.2">
      <c r="A80" s="79"/>
      <c r="B80" s="113">
        <v>3</v>
      </c>
      <c r="C80" s="119" t="s">
        <v>95</v>
      </c>
      <c r="D80" s="115">
        <f>VLOOKUP(C80,'Points Master'!B:L,4,FALSE)</f>
        <v>57</v>
      </c>
      <c r="E80" s="115">
        <f>VLOOKUP(C80,'Points Master'!B:L,5,FALSE)</f>
        <v>8</v>
      </c>
      <c r="F80" s="115">
        <f>VLOOKUP(C80,'Points Master'!B:L,6,FALSE)</f>
        <v>63</v>
      </c>
      <c r="G80" s="115">
        <f>VLOOKUP(C80,'Points Master'!B:L,7,FALSE)</f>
        <v>50</v>
      </c>
      <c r="H80" s="115">
        <f>VLOOKUP(C80,'Points Master'!B:L,8,FALSE)</f>
        <v>68</v>
      </c>
      <c r="I80" s="115">
        <f>VLOOKUP(C80,'Points Master'!B:L,9,FALSE)</f>
        <v>44</v>
      </c>
      <c r="J80" s="116">
        <f t="shared" si="7"/>
        <v>290</v>
      </c>
      <c r="K80" s="115">
        <f>VLOOKUP(C80,'Points Master'!B:L,10,FALSE)</f>
        <v>30</v>
      </c>
      <c r="L80" s="115">
        <f>VLOOKUP(C80,'Points Master'!B:L,11,FALSE)</f>
        <v>60</v>
      </c>
      <c r="M80" s="117">
        <f t="shared" si="8"/>
        <v>380</v>
      </c>
      <c r="N80" s="80"/>
      <c r="O80" s="3"/>
    </row>
    <row r="81" spans="1:15" s="2" customFormat="1" ht="11.25" customHeight="1" x14ac:dyDescent="0.2">
      <c r="A81" s="79"/>
      <c r="B81" s="67">
        <v>4</v>
      </c>
      <c r="C81" s="41" t="s">
        <v>0</v>
      </c>
      <c r="D81" s="6">
        <f>VLOOKUP(C81,'Points Master'!B:L,4,FALSE)</f>
        <v>37</v>
      </c>
      <c r="E81" s="6">
        <f>VLOOKUP(C81,'Points Master'!B:L,5,FALSE)</f>
        <v>68</v>
      </c>
      <c r="F81" s="6">
        <f>VLOOKUP(C81,'Points Master'!B:L,6,FALSE)</f>
        <v>48</v>
      </c>
      <c r="G81" s="6">
        <f>VLOOKUP(C81,'Points Master'!B:L,7,FALSE)</f>
        <v>48</v>
      </c>
      <c r="H81" s="6">
        <f>VLOOKUP(C81,'Points Master'!B:L,8,FALSE)</f>
        <v>48</v>
      </c>
      <c r="I81" s="6">
        <f>VLOOKUP(C81,'Points Master'!B:L,9,FALSE)</f>
        <v>64</v>
      </c>
      <c r="J81" s="31">
        <f t="shared" si="7"/>
        <v>313</v>
      </c>
      <c r="K81" s="6">
        <f>VLOOKUP(C81,'Points Master'!B:L,10,FALSE)</f>
        <v>0</v>
      </c>
      <c r="L81" s="6">
        <f>VLOOKUP(C81,'Points Master'!B:L,11,FALSE)</f>
        <v>60</v>
      </c>
      <c r="M81" s="90">
        <f t="shared" si="8"/>
        <v>373</v>
      </c>
      <c r="N81" s="80"/>
      <c r="O81" s="3"/>
    </row>
    <row r="82" spans="1:15" s="2" customFormat="1" ht="11.25" customHeight="1" x14ac:dyDescent="0.2">
      <c r="A82" s="79"/>
      <c r="B82" s="67">
        <v>5</v>
      </c>
      <c r="C82" s="41" t="s">
        <v>26</v>
      </c>
      <c r="D82" s="6">
        <f>VLOOKUP(C82,'Points Master'!B:L,4,FALSE)</f>
        <v>48</v>
      </c>
      <c r="E82" s="6">
        <f>VLOOKUP(C82,'Points Master'!B:L,5,FALSE)</f>
        <v>38</v>
      </c>
      <c r="F82" s="6">
        <f>VLOOKUP(C82,'Points Master'!B:L,6,FALSE)</f>
        <v>38</v>
      </c>
      <c r="G82" s="6">
        <f>VLOOKUP(C82,'Points Master'!B:L,7,FALSE)</f>
        <v>68</v>
      </c>
      <c r="H82" s="6">
        <f>VLOOKUP(C82,'Points Master'!B:L,8,FALSE)</f>
        <v>38</v>
      </c>
      <c r="I82" s="6">
        <f>VLOOKUP(C82,'Points Master'!B:L,9,FALSE)</f>
        <v>79</v>
      </c>
      <c r="J82" s="31">
        <f t="shared" si="7"/>
        <v>309</v>
      </c>
      <c r="K82" s="6">
        <f>VLOOKUP(C82,'Points Master'!B:L,10,FALSE)</f>
        <v>0</v>
      </c>
      <c r="L82" s="6">
        <f>VLOOKUP(C82,'Points Master'!B:L,11,FALSE)</f>
        <v>60</v>
      </c>
      <c r="M82" s="90">
        <f t="shared" si="8"/>
        <v>369</v>
      </c>
      <c r="N82" s="80"/>
      <c r="O82" s="3"/>
    </row>
    <row r="83" spans="1:15" s="2" customFormat="1" ht="11.25" customHeight="1" x14ac:dyDescent="0.2">
      <c r="A83" s="79"/>
      <c r="B83" s="67">
        <v>6</v>
      </c>
      <c r="C83" s="41" t="s">
        <v>51</v>
      </c>
      <c r="D83" s="6">
        <f>VLOOKUP(C83,'Points Master'!B:L,4,FALSE)</f>
        <v>65</v>
      </c>
      <c r="E83" s="6">
        <f>VLOOKUP(C83,'Points Master'!B:L,5,FALSE)</f>
        <v>61</v>
      </c>
      <c r="F83" s="6">
        <f>VLOOKUP(C83,'Points Master'!B:L,6,FALSE)</f>
        <v>41</v>
      </c>
      <c r="G83" s="6">
        <f>VLOOKUP(C83,'Points Master'!B:L,7,FALSE)</f>
        <v>42</v>
      </c>
      <c r="H83" s="6">
        <f>VLOOKUP(C83,'Points Master'!B:L,8,FALSE)</f>
        <v>40</v>
      </c>
      <c r="I83" s="6">
        <f>VLOOKUP(C83,'Points Master'!B:L,9,FALSE)</f>
        <v>38</v>
      </c>
      <c r="J83" s="31">
        <f t="shared" si="7"/>
        <v>287</v>
      </c>
      <c r="K83" s="6">
        <f>VLOOKUP(C83,'Points Master'!B:L,10,FALSE)</f>
        <v>0</v>
      </c>
      <c r="L83" s="6">
        <f>VLOOKUP(C83,'Points Master'!B:L,11,FALSE)</f>
        <v>60</v>
      </c>
      <c r="M83" s="90">
        <f t="shared" si="8"/>
        <v>347</v>
      </c>
      <c r="N83" s="80"/>
      <c r="O83" s="3"/>
    </row>
    <row r="84" spans="1:15" s="2" customFormat="1" ht="11.25" customHeight="1" x14ac:dyDescent="0.2">
      <c r="A84" s="79"/>
      <c r="B84" s="67">
        <v>7</v>
      </c>
      <c r="C84" s="41" t="s">
        <v>92</v>
      </c>
      <c r="D84" s="6">
        <f>VLOOKUP(C84,'Points Master'!B:L,4,FALSE)</f>
        <v>44</v>
      </c>
      <c r="E84" s="6">
        <f>VLOOKUP(C84,'Points Master'!B:L,5,FALSE)</f>
        <v>84</v>
      </c>
      <c r="F84" s="6">
        <f>VLOOKUP(C84,'Points Master'!B:L,6,FALSE)</f>
        <v>63</v>
      </c>
      <c r="G84" s="6">
        <f>VLOOKUP(C84,'Points Master'!B:L,7,FALSE)</f>
        <v>37</v>
      </c>
      <c r="H84" s="6">
        <f>VLOOKUP(C84,'Points Master'!B:L,8,FALSE)</f>
        <v>40</v>
      </c>
      <c r="I84" s="6">
        <f>VLOOKUP(C84,'Points Master'!B:L,9,FALSE)</f>
        <v>6</v>
      </c>
      <c r="J84" s="31">
        <f t="shared" si="7"/>
        <v>274</v>
      </c>
      <c r="K84" s="6">
        <f>VLOOKUP(C84,'Points Master'!B:L,10,FALSE)</f>
        <v>10</v>
      </c>
      <c r="L84" s="6">
        <f>VLOOKUP(C84,'Points Master'!B:L,11,FALSE)</f>
        <v>60</v>
      </c>
      <c r="M84" s="90">
        <f t="shared" si="8"/>
        <v>344</v>
      </c>
      <c r="N84" s="80"/>
      <c r="O84" s="3"/>
    </row>
    <row r="85" spans="1:15" s="2" customFormat="1" ht="11.25" customHeight="1" x14ac:dyDescent="0.2">
      <c r="A85" s="79"/>
      <c r="B85" s="67">
        <v>8</v>
      </c>
      <c r="C85" s="41" t="s">
        <v>70</v>
      </c>
      <c r="D85" s="6">
        <f>VLOOKUP(C85,'Points Master'!B:L,4,FALSE)</f>
        <v>53</v>
      </c>
      <c r="E85" s="6">
        <f>VLOOKUP(C85,'Points Master'!B:L,5,FALSE)</f>
        <v>48</v>
      </c>
      <c r="F85" s="6">
        <f>VLOOKUP(C85,'Points Master'!B:L,6,FALSE)</f>
        <v>44</v>
      </c>
      <c r="G85" s="6">
        <f>VLOOKUP(C85,'Points Master'!B:L,7,FALSE)</f>
        <v>0</v>
      </c>
      <c r="H85" s="6">
        <f>VLOOKUP(C85,'Points Master'!B:L,8,FALSE)</f>
        <v>65</v>
      </c>
      <c r="I85" s="6">
        <f>VLOOKUP(C85,'Points Master'!B:L,9,FALSE)</f>
        <v>0</v>
      </c>
      <c r="J85" s="31">
        <f t="shared" si="7"/>
        <v>210</v>
      </c>
      <c r="K85" s="6">
        <f>VLOOKUP(C85,'Points Master'!B:L,10,FALSE)</f>
        <v>10</v>
      </c>
      <c r="L85" s="6">
        <f>VLOOKUP(C85,'Points Master'!B:L,11,FALSE)</f>
        <v>40</v>
      </c>
      <c r="M85" s="90">
        <f t="shared" si="8"/>
        <v>260</v>
      </c>
      <c r="N85" s="80"/>
      <c r="O85" s="3"/>
    </row>
    <row r="86" spans="1:15" s="2" customFormat="1" ht="11.25" customHeight="1" x14ac:dyDescent="0.2">
      <c r="A86" s="79"/>
      <c r="B86" s="67">
        <v>9</v>
      </c>
      <c r="C86" s="41" t="s">
        <v>60</v>
      </c>
      <c r="D86" s="6">
        <f>VLOOKUP(C86,'Points Master'!B:L,4,FALSE)</f>
        <v>13</v>
      </c>
      <c r="E86" s="6">
        <f>VLOOKUP(C86,'Points Master'!B:L,5,FALSE)</f>
        <v>0</v>
      </c>
      <c r="F86" s="6">
        <f>VLOOKUP(C86,'Points Master'!B:L,6,FALSE)</f>
        <v>6</v>
      </c>
      <c r="G86" s="6">
        <f>VLOOKUP(C86,'Points Master'!B:L,7,FALSE)</f>
        <v>74</v>
      </c>
      <c r="H86" s="6">
        <f>VLOOKUP(C86,'Points Master'!B:L,8,FALSE)</f>
        <v>69</v>
      </c>
      <c r="I86" s="6">
        <f>VLOOKUP(C86,'Points Master'!B:L,9,FALSE)</f>
        <v>36</v>
      </c>
      <c r="J86" s="31">
        <f t="shared" si="7"/>
        <v>198</v>
      </c>
      <c r="K86" s="6">
        <f>VLOOKUP(C86,'Points Master'!B:L,10,FALSE)</f>
        <v>0</v>
      </c>
      <c r="L86" s="6">
        <f>VLOOKUP(C86,'Points Master'!B:L,11,FALSE)</f>
        <v>50</v>
      </c>
      <c r="M86" s="90">
        <f t="shared" si="8"/>
        <v>248</v>
      </c>
      <c r="N86" s="80"/>
      <c r="O86" s="3"/>
    </row>
    <row r="87" spans="1:15" s="2" customFormat="1" ht="11.25" customHeight="1" x14ac:dyDescent="0.2">
      <c r="A87" s="79"/>
      <c r="B87" s="67">
        <v>10</v>
      </c>
      <c r="C87" s="41" t="s">
        <v>72</v>
      </c>
      <c r="D87" s="6">
        <f>VLOOKUP(C87,'Points Master'!B:L,4,FALSE)</f>
        <v>6</v>
      </c>
      <c r="E87" s="6">
        <f>VLOOKUP(C87,'Points Master'!B:L,5,FALSE)</f>
        <v>52</v>
      </c>
      <c r="F87" s="6">
        <f>VLOOKUP(C87,'Points Master'!B:L,6,FALSE)</f>
        <v>75</v>
      </c>
      <c r="G87" s="6">
        <f>VLOOKUP(C87,'Points Master'!B:L,7,FALSE)</f>
        <v>16</v>
      </c>
      <c r="H87" s="6">
        <f>VLOOKUP(C87,'Points Master'!B:L,8,FALSE)</f>
        <v>0</v>
      </c>
      <c r="I87" s="6">
        <f>VLOOKUP(C87,'Points Master'!B:L,9,FALSE)</f>
        <v>0</v>
      </c>
      <c r="J87" s="31">
        <f t="shared" si="7"/>
        <v>149</v>
      </c>
      <c r="K87" s="6">
        <f>VLOOKUP(C87,'Points Master'!B:L,10,FALSE)</f>
        <v>10</v>
      </c>
      <c r="L87" s="6">
        <f>VLOOKUP(C87,'Points Master'!B:L,11,FALSE)</f>
        <v>40</v>
      </c>
      <c r="M87" s="90">
        <f t="shared" si="8"/>
        <v>199</v>
      </c>
      <c r="N87" s="80"/>
      <c r="O87" s="3"/>
    </row>
    <row r="88" spans="1:15" s="2" customFormat="1" ht="11.25" customHeight="1" x14ac:dyDescent="0.2">
      <c r="A88" s="79"/>
      <c r="B88" s="67">
        <v>11</v>
      </c>
      <c r="C88" s="41" t="s">
        <v>27</v>
      </c>
      <c r="D88" s="6">
        <f>VLOOKUP(C88,'Points Master'!B:L,4,FALSE)</f>
        <v>42</v>
      </c>
      <c r="E88" s="6">
        <f>VLOOKUP(C88,'Points Master'!B:L,5,FALSE)</f>
        <v>0</v>
      </c>
      <c r="F88" s="6">
        <f>VLOOKUP(C88,'Points Master'!B:L,6,FALSE)</f>
        <v>0</v>
      </c>
      <c r="G88" s="6">
        <f>VLOOKUP(C88,'Points Master'!B:L,7,FALSE)</f>
        <v>44</v>
      </c>
      <c r="H88" s="6">
        <f>VLOOKUP(C88,'Points Master'!B:L,8,FALSE)</f>
        <v>0</v>
      </c>
      <c r="I88" s="6">
        <f>VLOOKUP(C88,'Points Master'!B:L,9,FALSE)</f>
        <v>65</v>
      </c>
      <c r="J88" s="31">
        <f t="shared" si="7"/>
        <v>151</v>
      </c>
      <c r="K88" s="6">
        <f>VLOOKUP(C88,'Points Master'!B:L,10,FALSE)</f>
        <v>0</v>
      </c>
      <c r="L88" s="6">
        <f>VLOOKUP(C88,'Points Master'!B:L,11,FALSE)</f>
        <v>30</v>
      </c>
      <c r="M88" s="90">
        <f t="shared" si="8"/>
        <v>181</v>
      </c>
      <c r="N88" s="80"/>
      <c r="O88" s="3"/>
    </row>
    <row r="89" spans="1:15" s="2" customFormat="1" ht="11.25" customHeight="1" x14ac:dyDescent="0.2">
      <c r="A89" s="79"/>
      <c r="B89" s="67">
        <v>12</v>
      </c>
      <c r="C89" s="41" t="s">
        <v>54</v>
      </c>
      <c r="D89" s="6">
        <f>VLOOKUP(C89,'Points Master'!B:L,4,FALSE)</f>
        <v>21</v>
      </c>
      <c r="E89" s="6">
        <f>VLOOKUP(C89,'Points Master'!B:L,5,FALSE)</f>
        <v>14</v>
      </c>
      <c r="F89" s="6">
        <f>VLOOKUP(C89,'Points Master'!B:L,6,FALSE)</f>
        <v>41</v>
      </c>
      <c r="G89" s="6">
        <f>VLOOKUP(C89,'Points Master'!B:L,7,FALSE)</f>
        <v>58</v>
      </c>
      <c r="H89" s="6">
        <f>VLOOKUP(C89,'Points Master'!B:L,8,FALSE)</f>
        <v>0</v>
      </c>
      <c r="I89" s="6">
        <f>VLOOKUP(C89,'Points Master'!B:L,9,FALSE)</f>
        <v>0</v>
      </c>
      <c r="J89" s="31">
        <f t="shared" si="7"/>
        <v>134</v>
      </c>
      <c r="K89" s="6">
        <f>VLOOKUP(C89,'Points Master'!B:L,10,FALSE)</f>
        <v>0</v>
      </c>
      <c r="L89" s="6">
        <f>VLOOKUP(C89,'Points Master'!B:L,11,FALSE)</f>
        <v>40</v>
      </c>
      <c r="M89" s="90">
        <f t="shared" si="8"/>
        <v>174</v>
      </c>
      <c r="N89" s="80"/>
      <c r="O89" s="3"/>
    </row>
    <row r="90" spans="1:15" s="2" customFormat="1" ht="11.25" customHeight="1" x14ac:dyDescent="0.2">
      <c r="A90" s="79"/>
      <c r="B90" s="67">
        <v>13</v>
      </c>
      <c r="C90" s="41" t="s">
        <v>94</v>
      </c>
      <c r="D90" s="6">
        <f>VLOOKUP(C90,'Points Master'!B:L,4,FALSE)</f>
        <v>68</v>
      </c>
      <c r="E90" s="6">
        <f>VLOOKUP(C90,'Points Master'!B:L,5,FALSE)</f>
        <v>27</v>
      </c>
      <c r="F90" s="6">
        <f>VLOOKUP(C90,'Points Master'!B:L,6,FALSE)</f>
        <v>38</v>
      </c>
      <c r="G90" s="6">
        <f>VLOOKUP(C90,'Points Master'!B:L,7,FALSE)</f>
        <v>0</v>
      </c>
      <c r="H90" s="6">
        <f>VLOOKUP(C90,'Points Master'!B:L,8,FALSE)</f>
        <v>0</v>
      </c>
      <c r="I90" s="6">
        <f>VLOOKUP(C90,'Points Master'!B:L,9,FALSE)</f>
        <v>0</v>
      </c>
      <c r="J90" s="31">
        <f t="shared" si="7"/>
        <v>133</v>
      </c>
      <c r="K90" s="6">
        <f>VLOOKUP(C90,'Points Master'!B:L,10,FALSE)</f>
        <v>0</v>
      </c>
      <c r="L90" s="6">
        <f>VLOOKUP(C90,'Points Master'!B:L,11,FALSE)</f>
        <v>30</v>
      </c>
      <c r="M90" s="90">
        <f t="shared" si="8"/>
        <v>163</v>
      </c>
      <c r="N90" s="80"/>
      <c r="O90" s="3"/>
    </row>
    <row r="91" spans="1:15" s="2" customFormat="1" ht="11.25" customHeight="1" x14ac:dyDescent="0.2">
      <c r="A91" s="79"/>
      <c r="B91" s="67">
        <v>14</v>
      </c>
      <c r="C91" s="40" t="s">
        <v>31</v>
      </c>
      <c r="D91" s="6">
        <f>VLOOKUP(C91,'Points Master'!B:L,4,FALSE)</f>
        <v>40</v>
      </c>
      <c r="E91" s="6">
        <f>VLOOKUP(C91,'Points Master'!B:L,5,FALSE)</f>
        <v>34</v>
      </c>
      <c r="F91" s="6">
        <f>VLOOKUP(C91,'Points Master'!B:L,6,FALSE)</f>
        <v>39</v>
      </c>
      <c r="G91" s="6">
        <f>VLOOKUP(C91,'Points Master'!B:L,7,FALSE)</f>
        <v>6</v>
      </c>
      <c r="H91" s="6">
        <f>VLOOKUP(C91,'Points Master'!B:L,8,FALSE)</f>
        <v>0</v>
      </c>
      <c r="I91" s="6">
        <f>VLOOKUP(C91,'Points Master'!B:L,9,FALSE)</f>
        <v>0</v>
      </c>
      <c r="J91" s="31">
        <f t="shared" si="7"/>
        <v>119</v>
      </c>
      <c r="K91" s="6">
        <f>VLOOKUP(C91,'Points Master'!B:L,10,FALSE)</f>
        <v>0</v>
      </c>
      <c r="L91" s="6">
        <f>VLOOKUP(C91,'Points Master'!B:L,11,FALSE)</f>
        <v>40</v>
      </c>
      <c r="M91" s="90">
        <f t="shared" si="8"/>
        <v>159</v>
      </c>
      <c r="N91" s="80"/>
      <c r="O91" s="3"/>
    </row>
    <row r="92" spans="1:15" s="2" customFormat="1" ht="11.25" customHeight="1" x14ac:dyDescent="0.2">
      <c r="A92" s="79"/>
      <c r="B92" s="67">
        <v>15</v>
      </c>
      <c r="C92" s="41" t="s">
        <v>139</v>
      </c>
      <c r="D92" s="6">
        <f>VLOOKUP(C92,'Points Master'!B:L,4,FALSE)</f>
        <v>0</v>
      </c>
      <c r="E92" s="6">
        <f>VLOOKUP(C92,'Points Master'!B:L,5,FALSE)</f>
        <v>70</v>
      </c>
      <c r="F92" s="6">
        <f>VLOOKUP(C92,'Points Master'!B:L,6,FALSE)</f>
        <v>0</v>
      </c>
      <c r="G92" s="6">
        <f>VLOOKUP(C92,'Points Master'!B:L,7,FALSE)</f>
        <v>41</v>
      </c>
      <c r="H92" s="6">
        <f>VLOOKUP(C92,'Points Master'!B:L,8,FALSE)</f>
        <v>0</v>
      </c>
      <c r="I92" s="6">
        <f>VLOOKUP(C92,'Points Master'!B:L,9,FALSE)</f>
        <v>0</v>
      </c>
      <c r="J92" s="31">
        <f t="shared" si="7"/>
        <v>111</v>
      </c>
      <c r="K92" s="6">
        <f>VLOOKUP(C92,'Points Master'!B:L,10,FALSE)</f>
        <v>10</v>
      </c>
      <c r="L92" s="6">
        <f>VLOOKUP(C92,'Points Master'!B:L,11,FALSE)</f>
        <v>20</v>
      </c>
      <c r="M92" s="90">
        <f t="shared" si="8"/>
        <v>141</v>
      </c>
      <c r="N92" s="80"/>
      <c r="O92" s="3"/>
    </row>
    <row r="93" spans="1:15" s="2" customFormat="1" ht="11.25" customHeight="1" x14ac:dyDescent="0.2">
      <c r="A93" s="79"/>
      <c r="B93" s="67">
        <v>16</v>
      </c>
      <c r="C93" s="41" t="s">
        <v>93</v>
      </c>
      <c r="D93" s="6">
        <f>VLOOKUP(C93,'Points Master'!B:L,4,FALSE)</f>
        <v>41</v>
      </c>
      <c r="E93" s="6">
        <f>VLOOKUP(C93,'Points Master'!B:L,5,FALSE)</f>
        <v>35</v>
      </c>
      <c r="F93" s="6">
        <f>VLOOKUP(C93,'Points Master'!B:L,6,FALSE)</f>
        <v>0</v>
      </c>
      <c r="G93" s="6">
        <f>VLOOKUP(C93,'Points Master'!B:L,7,FALSE)</f>
        <v>6</v>
      </c>
      <c r="H93" s="6">
        <f>VLOOKUP(C93,'Points Master'!B:L,8,FALSE)</f>
        <v>0</v>
      </c>
      <c r="I93" s="6">
        <f>VLOOKUP(C93,'Points Master'!B:L,9,FALSE)</f>
        <v>0</v>
      </c>
      <c r="J93" s="31">
        <f t="shared" si="7"/>
        <v>82</v>
      </c>
      <c r="K93" s="6">
        <f>VLOOKUP(C93,'Points Master'!B:L,10,FALSE)</f>
        <v>0</v>
      </c>
      <c r="L93" s="6">
        <f>VLOOKUP(C93,'Points Master'!B:L,11,FALSE)</f>
        <v>30</v>
      </c>
      <c r="M93" s="90">
        <f t="shared" si="8"/>
        <v>112</v>
      </c>
      <c r="N93" s="80"/>
      <c r="O93" s="3"/>
    </row>
    <row r="94" spans="1:15" s="2" customFormat="1" ht="11.25" customHeight="1" x14ac:dyDescent="0.2">
      <c r="A94" s="79"/>
      <c r="B94" s="67">
        <v>17</v>
      </c>
      <c r="C94" s="41" t="s">
        <v>69</v>
      </c>
      <c r="D94" s="6">
        <f>VLOOKUP(C94,'Points Master'!B:L,4,FALSE)</f>
        <v>50</v>
      </c>
      <c r="E94" s="6">
        <f>VLOOKUP(C94,'Points Master'!B:L,5,FALSE)</f>
        <v>0</v>
      </c>
      <c r="F94" s="6">
        <f>VLOOKUP(C94,'Points Master'!B:L,6,FALSE)</f>
        <v>16</v>
      </c>
      <c r="G94" s="6">
        <f>VLOOKUP(C94,'Points Master'!B:L,7,FALSE)</f>
        <v>0</v>
      </c>
      <c r="H94" s="6">
        <f>VLOOKUP(C94,'Points Master'!B:L,8,FALSE)</f>
        <v>0</v>
      </c>
      <c r="I94" s="6">
        <f>VLOOKUP(C94,'Points Master'!B:L,9,FALSE)</f>
        <v>0</v>
      </c>
      <c r="J94" s="31">
        <f t="shared" si="7"/>
        <v>66</v>
      </c>
      <c r="K94" s="6">
        <f>VLOOKUP(C94,'Points Master'!B:L,10,FALSE)</f>
        <v>0</v>
      </c>
      <c r="L94" s="6">
        <f>VLOOKUP(C94,'Points Master'!B:L,11,FALSE)</f>
        <v>20</v>
      </c>
      <c r="M94" s="90">
        <f t="shared" si="8"/>
        <v>86</v>
      </c>
      <c r="N94" s="80"/>
      <c r="O94" s="3"/>
    </row>
    <row r="95" spans="1:15" s="2" customFormat="1" ht="11.25" customHeight="1" x14ac:dyDescent="0.2">
      <c r="A95" s="79"/>
      <c r="B95" s="67">
        <v>18</v>
      </c>
      <c r="C95" s="41" t="s">
        <v>140</v>
      </c>
      <c r="D95" s="6">
        <f>VLOOKUP(C95,'Points Master'!B:L,4,FALSE)</f>
        <v>0</v>
      </c>
      <c r="E95" s="6">
        <f>VLOOKUP(C95,'Points Master'!B:L,5,FALSE)</f>
        <v>34</v>
      </c>
      <c r="F95" s="6">
        <f>VLOOKUP(C95,'Points Master'!B:L,6,FALSE)</f>
        <v>6</v>
      </c>
      <c r="G95" s="6">
        <f>VLOOKUP(C95,'Points Master'!B:L,7,FALSE)</f>
        <v>6</v>
      </c>
      <c r="H95" s="6">
        <f>VLOOKUP(C95,'Points Master'!B:L,8,FALSE)</f>
        <v>0</v>
      </c>
      <c r="I95" s="6">
        <f>VLOOKUP(C95,'Points Master'!B:L,9,FALSE)</f>
        <v>0</v>
      </c>
      <c r="J95" s="31">
        <f t="shared" si="7"/>
        <v>46</v>
      </c>
      <c r="K95" s="6">
        <f>VLOOKUP(C95,'Points Master'!B:L,10,FALSE)</f>
        <v>0</v>
      </c>
      <c r="L95" s="6">
        <f>VLOOKUP(C95,'Points Master'!B:L,11,FALSE)</f>
        <v>30</v>
      </c>
      <c r="M95" s="90">
        <f t="shared" si="8"/>
        <v>76</v>
      </c>
      <c r="N95" s="80"/>
      <c r="O95" s="3"/>
    </row>
    <row r="96" spans="1:15" s="2" customFormat="1" ht="11.25" customHeight="1" thickBot="1" x14ac:dyDescent="0.2">
      <c r="A96" s="79"/>
      <c r="B96" s="69"/>
      <c r="C96" s="93"/>
      <c r="D96" s="71"/>
      <c r="E96" s="71"/>
      <c r="F96" s="71"/>
      <c r="G96" s="71"/>
      <c r="H96" s="71"/>
      <c r="I96" s="71"/>
      <c r="J96" s="72"/>
      <c r="K96" s="71"/>
      <c r="L96" s="71"/>
      <c r="M96" s="91"/>
      <c r="N96" s="80"/>
      <c r="O96" s="3"/>
    </row>
    <row r="97" spans="1:15" s="2" customFormat="1" ht="18.75" customHeight="1" thickBot="1" x14ac:dyDescent="0.25">
      <c r="A97" s="81"/>
      <c r="B97" s="82"/>
      <c r="C97" s="83"/>
      <c r="D97" s="84"/>
      <c r="E97" s="84"/>
      <c r="F97" s="84"/>
      <c r="G97" s="84"/>
      <c r="H97" s="84"/>
      <c r="I97" s="84"/>
      <c r="J97" s="84"/>
      <c r="K97" s="84"/>
      <c r="L97" s="84"/>
      <c r="M97" s="85"/>
      <c r="N97" s="86"/>
      <c r="O97" s="3"/>
    </row>
    <row r="98" spans="1:15" ht="11.25" customHeight="1" x14ac:dyDescent="0.2">
      <c r="C98" s="2"/>
      <c r="D98" s="7"/>
      <c r="E98" s="7"/>
      <c r="F98" s="7"/>
      <c r="G98" s="7"/>
      <c r="H98" s="7"/>
      <c r="I98" s="7"/>
      <c r="J98" s="7"/>
      <c r="K98" s="7"/>
      <c r="L98" s="7"/>
      <c r="M98" s="7"/>
    </row>
  </sheetData>
  <sheetProtection selectLockedCells="1" selectUnlockedCells="1"/>
  <sortState ref="C78:M95">
    <sortCondition descending="1" ref="M78"/>
  </sortState>
  <phoneticPr fontId="1" type="noConversion"/>
  <printOptions horizontalCentered="1"/>
  <pageMargins left="0.39370078740157499" right="0.39370078740157499" top="0.39370078740157499" bottom="0.39370078740157499" header="0.511811023622047" footer="0.511811023622047"/>
  <pageSetup paperSize="9" scale="84" orientation="portrait" r:id="rId1"/>
  <headerFooter alignWithMargins="0"/>
  <ignoredErrors>
    <ignoredError sqref="F4" numberStoredAsText="1"/>
  </ignoredErrors>
  <webPublishItems count="5">
    <webPublishItem id="4084" divId="Point Standings 2011_4084" sourceType="printArea" destinationFile="C:\Documents and Settings\NicovH\My Documents\Tarlton\2011\Point Standings 2011\16.06.2011\pts_2011_reg_drag.htm"/>
    <webPublishItem id="10987" divId="Point Standings 2011_10987" sourceType="range" sourceRef="A2:I98" destinationFile="C:\Documents and Settings\NicovH\My Documents\Tarlton\Site\ResultsPoints\Points\Pts-Reg-2011-Dragcars.htm"/>
    <webPublishItem id="16283" divId="Point Standings 2011_16283" sourceType="range" sourceRef="A2:I100" destinationFile="C:\Users\Nico\Documents\Tarlton\2011\Point Standings 2011\09.08.2011\reg_drag.htm"/>
    <webPublishItem id="20275" divId="Point Standings 2011_20275" sourceType="range" sourceRef="A2:I104" destinationFile="G:\Documents\Tarlton\2011\Documents\Point Standings 2011\30.11.2011\RegDrag.htm"/>
    <webPublishItem id="2662" divId="Point Standings 2011_2662" sourceType="range" sourceRef="A2:I105" destinationFile="C:\Users\Nico\Documents\Tarlton\2011\Point Standings 2011\25.09.2011\reg_drag.htm"/>
  </webPublishItem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7"/>
  </sheetPr>
  <dimension ref="A1:P142"/>
  <sheetViews>
    <sheetView showGridLines="0" zoomScaleNormal="100" zoomScaleSheetLayoutView="100" workbookViewId="0">
      <selection activeCell="S18" sqref="S18"/>
    </sheetView>
  </sheetViews>
  <sheetFormatPr defaultRowHeight="11.25" customHeight="1" x14ac:dyDescent="0.2"/>
  <cols>
    <col min="1" max="1" width="2.7109375" style="10" customWidth="1"/>
    <col min="2" max="2" width="3.7109375" style="11" customWidth="1"/>
    <col min="3" max="3" width="30.5703125" style="8" bestFit="1" customWidth="1"/>
    <col min="4" max="4" width="7.7109375" style="9" bestFit="1" customWidth="1"/>
    <col min="5" max="5" width="6.7109375" style="9" customWidth="1"/>
    <col min="6" max="6" width="7.7109375" style="9" bestFit="1" customWidth="1"/>
    <col min="7" max="13" width="6.28515625" style="9" customWidth="1"/>
    <col min="14" max="14" width="7.28515625" style="9" customWidth="1"/>
    <col min="15" max="15" width="2.42578125" style="8" customWidth="1"/>
    <col min="16" max="16" width="8.7109375" style="12" customWidth="1"/>
    <col min="17" max="16384" width="9.140625" style="10"/>
  </cols>
  <sheetData>
    <row r="1" spans="1:16" s="1" customFormat="1" ht="18.75" customHeight="1" x14ac:dyDescent="0.2">
      <c r="A1" s="76" t="s">
        <v>50</v>
      </c>
      <c r="B1" s="77" t="s">
        <v>84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8"/>
      <c r="P1" s="3"/>
    </row>
    <row r="2" spans="1:16" s="1" customFormat="1" ht="18.75" customHeight="1" thickBot="1" x14ac:dyDescent="0.25">
      <c r="A2" s="79"/>
      <c r="B2" s="43" t="s">
        <v>14</v>
      </c>
      <c r="C2" s="43"/>
      <c r="D2" s="44">
        <f>COUNTIF(D6:D29,$A$1)</f>
        <v>13</v>
      </c>
      <c r="E2" s="44">
        <f>COUNTIF(E6:E29,$A$1)</f>
        <v>8</v>
      </c>
      <c r="F2" s="44">
        <f>COUNTIF(F6:F29,$A$1)</f>
        <v>8</v>
      </c>
      <c r="G2" s="44">
        <f>COUNTIF(G6:G29,$A$1)</f>
        <v>8</v>
      </c>
      <c r="H2" s="43"/>
      <c r="I2" s="43"/>
      <c r="J2" s="44">
        <f>COUNTIF(J6:J29,$A$1)</f>
        <v>5</v>
      </c>
      <c r="K2" s="44">
        <f>COUNTIF(K6:K29,$A$1)</f>
        <v>3</v>
      </c>
      <c r="L2" s="43"/>
      <c r="M2" s="44">
        <f>D2+E2+F2+G2+J2+K2</f>
        <v>45</v>
      </c>
      <c r="N2" s="112">
        <f>M2/5</f>
        <v>9</v>
      </c>
      <c r="O2" s="80"/>
      <c r="P2" s="3"/>
    </row>
    <row r="3" spans="1:16" s="1" customFormat="1" ht="11.25" customHeight="1" x14ac:dyDescent="0.2">
      <c r="A3" s="79"/>
      <c r="B3" s="58"/>
      <c r="C3" s="59"/>
      <c r="D3" s="60" t="s">
        <v>1</v>
      </c>
      <c r="E3" s="60" t="s">
        <v>2</v>
      </c>
      <c r="F3" s="60" t="s">
        <v>3</v>
      </c>
      <c r="G3" s="60" t="s">
        <v>4</v>
      </c>
      <c r="H3" s="87" t="s">
        <v>11</v>
      </c>
      <c r="I3" s="87" t="s">
        <v>7</v>
      </c>
      <c r="J3" s="60" t="s">
        <v>5</v>
      </c>
      <c r="K3" s="60" t="s">
        <v>6</v>
      </c>
      <c r="L3" s="87" t="s">
        <v>11</v>
      </c>
      <c r="M3" s="60" t="s">
        <v>44</v>
      </c>
      <c r="N3" s="88"/>
      <c r="O3" s="80"/>
      <c r="P3" s="13"/>
    </row>
    <row r="4" spans="1:16" s="1" customFormat="1" ht="11.25" customHeight="1" x14ac:dyDescent="0.2">
      <c r="A4" s="79"/>
      <c r="B4" s="64"/>
      <c r="C4" s="4"/>
      <c r="D4" s="15" t="s">
        <v>76</v>
      </c>
      <c r="E4" s="15" t="s">
        <v>77</v>
      </c>
      <c r="F4" s="15" t="s">
        <v>45</v>
      </c>
      <c r="G4" s="15" t="s">
        <v>78</v>
      </c>
      <c r="H4" s="33" t="s">
        <v>10</v>
      </c>
      <c r="I4" s="33" t="s">
        <v>28</v>
      </c>
      <c r="J4" s="15" t="s">
        <v>79</v>
      </c>
      <c r="K4" s="15" t="s">
        <v>80</v>
      </c>
      <c r="L4" s="33" t="s">
        <v>10</v>
      </c>
      <c r="M4" s="15" t="s">
        <v>7</v>
      </c>
      <c r="N4" s="89" t="s">
        <v>9</v>
      </c>
      <c r="O4" s="80"/>
      <c r="P4" s="13"/>
    </row>
    <row r="5" spans="1:16" s="1" customFormat="1" ht="11.25" customHeight="1" x14ac:dyDescent="0.2">
      <c r="A5" s="79"/>
      <c r="B5" s="64"/>
      <c r="C5" s="4"/>
      <c r="D5" s="15"/>
      <c r="E5" s="15"/>
      <c r="F5" s="15"/>
      <c r="G5" s="15"/>
      <c r="H5" s="33"/>
      <c r="I5" s="33"/>
      <c r="J5" s="15"/>
      <c r="K5" s="15"/>
      <c r="L5" s="33"/>
      <c r="M5" s="15"/>
      <c r="N5" s="89"/>
      <c r="O5" s="80"/>
      <c r="P5" s="13"/>
    </row>
    <row r="6" spans="1:16" s="1" customFormat="1" ht="11.25" customHeight="1" x14ac:dyDescent="0.15">
      <c r="A6" s="79"/>
      <c r="B6" s="113">
        <v>1</v>
      </c>
      <c r="C6" s="121" t="s">
        <v>142</v>
      </c>
      <c r="D6" s="115">
        <f>VLOOKUP(C6,'Points Master'!B:L,4,FALSE)</f>
        <v>0</v>
      </c>
      <c r="E6" s="115">
        <f>VLOOKUP(C6,'Points Master'!B:L,5,FALSE)</f>
        <v>77</v>
      </c>
      <c r="F6" s="115">
        <f>VLOOKUP(C6,'Points Master'!B:L,6,FALSE)</f>
        <v>77</v>
      </c>
      <c r="G6" s="115">
        <f>VLOOKUP(C6,'Points Master'!B:L,7,FALSE)</f>
        <v>0</v>
      </c>
      <c r="H6" s="116">
        <f t="shared" ref="H6:H29" si="0">D6+E6+F6+G6</f>
        <v>154</v>
      </c>
      <c r="I6" s="116">
        <f t="shared" ref="I6:I29" si="1">H6/4</f>
        <v>38.5</v>
      </c>
      <c r="J6" s="115">
        <f>VLOOKUP(C6,'Points Master'!B:L,8,FALSE)</f>
        <v>0</v>
      </c>
      <c r="K6" s="115">
        <f>VLOOKUP(C6,'Points Master'!B:L,9,FALSE)</f>
        <v>0</v>
      </c>
      <c r="L6" s="116">
        <f t="shared" ref="L6:L29" si="2">I6+J6+K6</f>
        <v>38.5</v>
      </c>
      <c r="M6" s="115">
        <f>VLOOKUP(C6,'Points Master'!B:L,11,FALSE)</f>
        <v>20</v>
      </c>
      <c r="N6" s="117">
        <f t="shared" ref="N6:N29" si="3">L6+M6</f>
        <v>58.5</v>
      </c>
      <c r="O6" s="80"/>
      <c r="P6" s="3"/>
    </row>
    <row r="7" spans="1:16" s="1" customFormat="1" ht="11.25" customHeight="1" x14ac:dyDescent="0.15">
      <c r="A7" s="79"/>
      <c r="B7" s="113">
        <v>2</v>
      </c>
      <c r="C7" s="121" t="s">
        <v>106</v>
      </c>
      <c r="D7" s="115">
        <f>VLOOKUP(C7,'Points Master'!B:L,4,FALSE)</f>
        <v>36</v>
      </c>
      <c r="E7" s="115">
        <f>VLOOKUP(C7,'Points Master'!B:L,5,FALSE)</f>
        <v>0</v>
      </c>
      <c r="F7" s="115">
        <f>VLOOKUP(C7,'Points Master'!B:L,6,FALSE)</f>
        <v>0</v>
      </c>
      <c r="G7" s="115">
        <f>VLOOKUP(C7,'Points Master'!B:L,7,FALSE)</f>
        <v>62</v>
      </c>
      <c r="H7" s="116">
        <f>D7+E7+F7+G7</f>
        <v>98</v>
      </c>
      <c r="I7" s="116">
        <f>H7/4</f>
        <v>24.5</v>
      </c>
      <c r="J7" s="115">
        <f>VLOOKUP(C7,'Points Master'!B:L,8,FALSE)</f>
        <v>0</v>
      </c>
      <c r="K7" s="115">
        <f>VLOOKUP(C7,'Points Master'!B:L,9,FALSE)</f>
        <v>0</v>
      </c>
      <c r="L7" s="116">
        <f>I7+J7+K7</f>
        <v>24.5</v>
      </c>
      <c r="M7" s="115">
        <f>VLOOKUP(C7,'Points Master'!B:L,11,FALSE)</f>
        <v>20</v>
      </c>
      <c r="N7" s="117">
        <f>L7+M7</f>
        <v>44.5</v>
      </c>
      <c r="O7" s="80"/>
      <c r="P7" s="3"/>
    </row>
    <row r="8" spans="1:16" s="1" customFormat="1" ht="11.25" customHeight="1" x14ac:dyDescent="0.15">
      <c r="A8" s="79"/>
      <c r="B8" s="113">
        <v>3</v>
      </c>
      <c r="C8" s="121" t="s">
        <v>109</v>
      </c>
      <c r="D8" s="115">
        <v>16</v>
      </c>
      <c r="E8" s="115">
        <f>VLOOKUP(C8,'Points Master'!B:L,5,FALSE)</f>
        <v>0</v>
      </c>
      <c r="F8" s="115">
        <f>VLOOKUP(C8,'Points Master'!B:L,6,FALSE)</f>
        <v>0</v>
      </c>
      <c r="G8" s="115">
        <f>VLOOKUP(C8,'Points Master'!B:L,7,FALSE)</f>
        <v>76</v>
      </c>
      <c r="H8" s="116">
        <f>D8+E8+F8+G8</f>
        <v>92</v>
      </c>
      <c r="I8" s="116">
        <f>H8/4</f>
        <v>23</v>
      </c>
      <c r="J8" s="115">
        <f>VLOOKUP(C8,'Points Master'!B:L,8,FALSE)</f>
        <v>0</v>
      </c>
      <c r="K8" s="115">
        <f>VLOOKUP(C8,'Points Master'!B:L,9,FALSE)</f>
        <v>0</v>
      </c>
      <c r="L8" s="116">
        <f>I8+J8+K8</f>
        <v>23</v>
      </c>
      <c r="M8" s="115">
        <f>VLOOKUP(C8,'Points Master'!B:L,11,FALSE)</f>
        <v>20</v>
      </c>
      <c r="N8" s="117">
        <f>L8+M8</f>
        <v>43</v>
      </c>
      <c r="O8" s="80"/>
      <c r="P8" s="3"/>
    </row>
    <row r="9" spans="1:16" s="1" customFormat="1" ht="11.25" customHeight="1" x14ac:dyDescent="0.15">
      <c r="A9" s="79"/>
      <c r="B9" s="67">
        <v>4</v>
      </c>
      <c r="C9" s="32" t="s">
        <v>97</v>
      </c>
      <c r="D9" s="6">
        <v>6</v>
      </c>
      <c r="E9" s="6">
        <v>12</v>
      </c>
      <c r="F9" s="6">
        <v>6</v>
      </c>
      <c r="G9" s="6">
        <v>12</v>
      </c>
      <c r="H9" s="31">
        <f>D9+E9+F9+G9</f>
        <v>36</v>
      </c>
      <c r="I9" s="31">
        <f>H9/4</f>
        <v>9</v>
      </c>
      <c r="J9" s="6">
        <v>16</v>
      </c>
      <c r="K9" s="6">
        <v>6</v>
      </c>
      <c r="L9" s="31">
        <f>I9+J9+K9</f>
        <v>31</v>
      </c>
      <c r="M9" s="6">
        <v>0</v>
      </c>
      <c r="N9" s="90">
        <f>L9+M9</f>
        <v>31</v>
      </c>
      <c r="O9" s="80"/>
      <c r="P9" s="3"/>
    </row>
    <row r="10" spans="1:16" s="1" customFormat="1" ht="11.25" customHeight="1" x14ac:dyDescent="0.15">
      <c r="A10" s="79"/>
      <c r="B10" s="67">
        <v>5</v>
      </c>
      <c r="C10" s="32" t="s">
        <v>99</v>
      </c>
      <c r="D10" s="6">
        <v>0</v>
      </c>
      <c r="E10" s="6">
        <v>0</v>
      </c>
      <c r="F10" s="6">
        <v>16</v>
      </c>
      <c r="G10" s="6">
        <v>16</v>
      </c>
      <c r="H10" s="31">
        <f t="shared" si="0"/>
        <v>32</v>
      </c>
      <c r="I10" s="31">
        <f t="shared" si="1"/>
        <v>8</v>
      </c>
      <c r="J10" s="6">
        <v>16</v>
      </c>
      <c r="K10" s="6">
        <v>16</v>
      </c>
      <c r="L10" s="31">
        <f t="shared" si="2"/>
        <v>40</v>
      </c>
      <c r="M10" s="6">
        <v>0</v>
      </c>
      <c r="N10" s="90">
        <f t="shared" si="3"/>
        <v>40</v>
      </c>
      <c r="O10" s="80"/>
      <c r="P10" s="3"/>
    </row>
    <row r="11" spans="1:16" s="1" customFormat="1" ht="11.25" customHeight="1" x14ac:dyDescent="0.15">
      <c r="A11" s="79"/>
      <c r="B11" s="67">
        <v>6</v>
      </c>
      <c r="C11" s="32" t="s">
        <v>137</v>
      </c>
      <c r="D11" s="6">
        <v>0</v>
      </c>
      <c r="E11" s="6">
        <v>0</v>
      </c>
      <c r="F11" s="6">
        <v>0</v>
      </c>
      <c r="G11" s="6">
        <v>16</v>
      </c>
      <c r="H11" s="31">
        <f t="shared" si="0"/>
        <v>16</v>
      </c>
      <c r="I11" s="31">
        <f t="shared" si="1"/>
        <v>4</v>
      </c>
      <c r="J11" s="6">
        <v>0</v>
      </c>
      <c r="K11" s="6">
        <v>0</v>
      </c>
      <c r="L11" s="31">
        <f t="shared" si="2"/>
        <v>4</v>
      </c>
      <c r="M11" s="6">
        <f>VLOOKUP(C11,'Points Master'!B:L,11,FALSE)</f>
        <v>30</v>
      </c>
      <c r="N11" s="90">
        <f t="shared" si="3"/>
        <v>34</v>
      </c>
      <c r="O11" s="80"/>
      <c r="P11" s="3"/>
    </row>
    <row r="12" spans="1:16" s="1" customFormat="1" ht="11.25" customHeight="1" x14ac:dyDescent="0.15">
      <c r="A12" s="79"/>
      <c r="B12" s="67">
        <v>7</v>
      </c>
      <c r="C12" s="32" t="s">
        <v>98</v>
      </c>
      <c r="D12" s="6">
        <v>16</v>
      </c>
      <c r="E12" s="6">
        <v>16</v>
      </c>
      <c r="F12" s="6">
        <v>16</v>
      </c>
      <c r="G12" s="6">
        <v>16</v>
      </c>
      <c r="H12" s="31">
        <f t="shared" si="0"/>
        <v>64</v>
      </c>
      <c r="I12" s="31">
        <f t="shared" si="1"/>
        <v>16</v>
      </c>
      <c r="J12" s="6">
        <v>16</v>
      </c>
      <c r="K12" s="6">
        <v>0</v>
      </c>
      <c r="L12" s="31">
        <f t="shared" si="2"/>
        <v>32</v>
      </c>
      <c r="M12" s="6">
        <v>0</v>
      </c>
      <c r="N12" s="90">
        <f t="shared" si="3"/>
        <v>32</v>
      </c>
      <c r="O12" s="80"/>
      <c r="P12" s="3"/>
    </row>
    <row r="13" spans="1:16" s="1" customFormat="1" ht="11.25" customHeight="1" x14ac:dyDescent="0.15">
      <c r="A13" s="79"/>
      <c r="B13" s="67">
        <v>8</v>
      </c>
      <c r="C13" s="32" t="s">
        <v>104</v>
      </c>
      <c r="D13" s="6">
        <f>VLOOKUP(C13,'Points Master'!B:L,4,FALSE)</f>
        <v>77</v>
      </c>
      <c r="E13" s="6">
        <f>VLOOKUP(C13,'Points Master'!B:L,5,FALSE)</f>
        <v>0</v>
      </c>
      <c r="F13" s="6">
        <f>VLOOKUP(C13,'Points Master'!B:L,6,FALSE)</f>
        <v>0</v>
      </c>
      <c r="G13" s="6">
        <f>VLOOKUP(C13,'Points Master'!B:L,7,FALSE)</f>
        <v>0</v>
      </c>
      <c r="H13" s="31">
        <f t="shared" si="0"/>
        <v>77</v>
      </c>
      <c r="I13" s="31">
        <f t="shared" si="1"/>
        <v>19.25</v>
      </c>
      <c r="J13" s="6">
        <f>VLOOKUP(C13,'Points Master'!B:L,8,FALSE)</f>
        <v>0</v>
      </c>
      <c r="K13" s="6">
        <f>VLOOKUP(C13,'Points Master'!B:L,9,FALSE)</f>
        <v>0</v>
      </c>
      <c r="L13" s="31">
        <f t="shared" si="2"/>
        <v>19.25</v>
      </c>
      <c r="M13" s="6">
        <f>VLOOKUP(C13,'Points Master'!B:L,11,FALSE)</f>
        <v>10</v>
      </c>
      <c r="N13" s="90">
        <f t="shared" si="3"/>
        <v>29.25</v>
      </c>
      <c r="O13" s="80"/>
      <c r="P13" s="3"/>
    </row>
    <row r="14" spans="1:16" s="1" customFormat="1" ht="11.25" customHeight="1" x14ac:dyDescent="0.15">
      <c r="A14" s="79"/>
      <c r="B14" s="67">
        <v>9</v>
      </c>
      <c r="C14" s="32" t="s">
        <v>144</v>
      </c>
      <c r="D14" s="6">
        <f>VLOOKUP(C14,'Points Master'!B:L,4,FALSE)</f>
        <v>0</v>
      </c>
      <c r="E14" s="6">
        <f>VLOOKUP(C14,'Points Master'!B:L,5,FALSE)</f>
        <v>12</v>
      </c>
      <c r="F14" s="6">
        <f>VLOOKUP(C14,'Points Master'!B:L,6,FALSE)</f>
        <v>0</v>
      </c>
      <c r="G14" s="6">
        <f>VLOOKUP(C14,'Points Master'!B:L,7,FALSE)</f>
        <v>16</v>
      </c>
      <c r="H14" s="31">
        <f t="shared" si="0"/>
        <v>28</v>
      </c>
      <c r="I14" s="31">
        <f t="shared" si="1"/>
        <v>7</v>
      </c>
      <c r="J14" s="6">
        <f>VLOOKUP(C14,'Points Master'!B:L,8,FALSE)</f>
        <v>0</v>
      </c>
      <c r="K14" s="6">
        <f>VLOOKUP(C14,'Points Master'!B:L,9,FALSE)</f>
        <v>0</v>
      </c>
      <c r="L14" s="31">
        <f t="shared" si="2"/>
        <v>7</v>
      </c>
      <c r="M14" s="6">
        <f>VLOOKUP(C14,'Points Master'!B:L,11,FALSE)</f>
        <v>20</v>
      </c>
      <c r="N14" s="90">
        <f t="shared" si="3"/>
        <v>27</v>
      </c>
      <c r="O14" s="80"/>
      <c r="P14" s="3"/>
    </row>
    <row r="15" spans="1:16" s="1" customFormat="1" ht="11.25" customHeight="1" x14ac:dyDescent="0.15">
      <c r="A15" s="79"/>
      <c r="B15" s="67">
        <v>10</v>
      </c>
      <c r="C15" s="32" t="s">
        <v>102</v>
      </c>
      <c r="D15" s="6">
        <f>VLOOKUP(C15,'Points Master'!B:L,4,FALSE)</f>
        <v>67</v>
      </c>
      <c r="E15" s="6">
        <f>VLOOKUP(C15,'Points Master'!B:L,5,FALSE)</f>
        <v>0</v>
      </c>
      <c r="F15" s="6">
        <f>VLOOKUP(C15,'Points Master'!B:L,6,FALSE)</f>
        <v>0</v>
      </c>
      <c r="G15" s="6">
        <f>VLOOKUP(C15,'Points Master'!B:L,7,FALSE)</f>
        <v>0</v>
      </c>
      <c r="H15" s="31">
        <f t="shared" si="0"/>
        <v>67</v>
      </c>
      <c r="I15" s="31">
        <f t="shared" si="1"/>
        <v>16.75</v>
      </c>
      <c r="J15" s="6">
        <f>VLOOKUP(C15,'Points Master'!B:L,8,FALSE)</f>
        <v>0</v>
      </c>
      <c r="K15" s="6">
        <f>VLOOKUP(C15,'Points Master'!B:L,9,FALSE)</f>
        <v>0</v>
      </c>
      <c r="L15" s="31">
        <f t="shared" si="2"/>
        <v>16.75</v>
      </c>
      <c r="M15" s="6">
        <f>VLOOKUP(C15,'Points Master'!B:L,11,FALSE)</f>
        <v>10</v>
      </c>
      <c r="N15" s="90">
        <f t="shared" si="3"/>
        <v>26.75</v>
      </c>
      <c r="O15" s="80"/>
      <c r="P15" s="3"/>
    </row>
    <row r="16" spans="1:16" s="1" customFormat="1" ht="11.25" customHeight="1" x14ac:dyDescent="0.15">
      <c r="A16" s="79"/>
      <c r="B16" s="67">
        <v>11</v>
      </c>
      <c r="C16" s="32" t="s">
        <v>141</v>
      </c>
      <c r="D16" s="6">
        <f>VLOOKUP(C16,'Points Master'!B:L,4,FALSE)</f>
        <v>0</v>
      </c>
      <c r="E16" s="6">
        <f>VLOOKUP(C16,'Points Master'!B:L,5,FALSE)</f>
        <v>67</v>
      </c>
      <c r="F16" s="6">
        <f>VLOOKUP(C16,'Points Master'!B:L,6,FALSE)</f>
        <v>0</v>
      </c>
      <c r="G16" s="6">
        <f>VLOOKUP(C16,'Points Master'!B:L,7,FALSE)</f>
        <v>0</v>
      </c>
      <c r="H16" s="31">
        <f t="shared" si="0"/>
        <v>67</v>
      </c>
      <c r="I16" s="31">
        <f t="shared" si="1"/>
        <v>16.75</v>
      </c>
      <c r="J16" s="6">
        <f>VLOOKUP(C16,'Points Master'!B:L,8,FALSE)</f>
        <v>0</v>
      </c>
      <c r="K16" s="6">
        <f>VLOOKUP(C16,'Points Master'!B:L,9,FALSE)</f>
        <v>0</v>
      </c>
      <c r="L16" s="31">
        <f t="shared" si="2"/>
        <v>16.75</v>
      </c>
      <c r="M16" s="6">
        <f>VLOOKUP(C16,'Points Master'!B:L,11,FALSE)</f>
        <v>10</v>
      </c>
      <c r="N16" s="90">
        <f t="shared" si="3"/>
        <v>26.75</v>
      </c>
      <c r="O16" s="80"/>
      <c r="P16" s="3"/>
    </row>
    <row r="17" spans="1:16" s="1" customFormat="1" ht="11.25" customHeight="1" x14ac:dyDescent="0.15">
      <c r="A17" s="79"/>
      <c r="B17" s="67">
        <v>12</v>
      </c>
      <c r="C17" s="32" t="s">
        <v>150</v>
      </c>
      <c r="D17" s="6">
        <f>VLOOKUP(C17,'Points Master'!B:L,4,FALSE)</f>
        <v>0</v>
      </c>
      <c r="E17" s="6">
        <f>VLOOKUP(C17,'Points Master'!B:L,5,FALSE)</f>
        <v>0</v>
      </c>
      <c r="F17" s="6">
        <f>VLOOKUP(C17,'Points Master'!B:L,6,FALSE)</f>
        <v>66</v>
      </c>
      <c r="G17" s="6">
        <f>VLOOKUP(C17,'Points Master'!B:L,7,FALSE)</f>
        <v>0</v>
      </c>
      <c r="H17" s="31">
        <f t="shared" si="0"/>
        <v>66</v>
      </c>
      <c r="I17" s="31">
        <f t="shared" si="1"/>
        <v>16.5</v>
      </c>
      <c r="J17" s="6">
        <f>VLOOKUP(C17,'Points Master'!B:L,8,FALSE)</f>
        <v>0</v>
      </c>
      <c r="K17" s="6">
        <f>VLOOKUP(C17,'Points Master'!B:L,9,FALSE)</f>
        <v>0</v>
      </c>
      <c r="L17" s="31">
        <f t="shared" si="2"/>
        <v>16.5</v>
      </c>
      <c r="M17" s="6">
        <f>VLOOKUP(C17,'Points Master'!B:L,11,FALSE)</f>
        <v>10</v>
      </c>
      <c r="N17" s="90">
        <f t="shared" si="3"/>
        <v>26.5</v>
      </c>
      <c r="O17" s="80"/>
      <c r="P17" s="3"/>
    </row>
    <row r="18" spans="1:16" s="1" customFormat="1" ht="11.25" customHeight="1" x14ac:dyDescent="0.15">
      <c r="A18" s="79"/>
      <c r="B18" s="67">
        <v>13</v>
      </c>
      <c r="C18" s="32" t="s">
        <v>164</v>
      </c>
      <c r="D18" s="6">
        <f>VLOOKUP(C18,'Points Master'!B:L,4,FALSE)</f>
        <v>0</v>
      </c>
      <c r="E18" s="6">
        <f>VLOOKUP(C18,'Points Master'!B:L,5,FALSE)</f>
        <v>0</v>
      </c>
      <c r="F18" s="6">
        <f>VLOOKUP(C18,'Points Master'!B:L,6,FALSE)</f>
        <v>0</v>
      </c>
      <c r="G18" s="6">
        <f>VLOOKUP(C18,'Points Master'!B:L,7,FALSE)</f>
        <v>0</v>
      </c>
      <c r="H18" s="31">
        <f t="shared" si="0"/>
        <v>0</v>
      </c>
      <c r="I18" s="31">
        <f t="shared" si="1"/>
        <v>0</v>
      </c>
      <c r="J18" s="6">
        <f>VLOOKUP(C18,'Points Master'!B:L,8,FALSE)</f>
        <v>16</v>
      </c>
      <c r="K18" s="6">
        <f>VLOOKUP(C18,'Points Master'!B:L,9,FALSE)</f>
        <v>0</v>
      </c>
      <c r="L18" s="31">
        <f t="shared" si="2"/>
        <v>16</v>
      </c>
      <c r="M18" s="6">
        <f>VLOOKUP(C18,'Points Master'!B:L,11,FALSE)</f>
        <v>10</v>
      </c>
      <c r="N18" s="90">
        <f t="shared" si="3"/>
        <v>26</v>
      </c>
      <c r="O18" s="80"/>
      <c r="P18" s="3"/>
    </row>
    <row r="19" spans="1:16" s="1" customFormat="1" ht="11.25" customHeight="1" x14ac:dyDescent="0.15">
      <c r="A19" s="79"/>
      <c r="B19" s="67">
        <v>14</v>
      </c>
      <c r="C19" s="32" t="s">
        <v>163</v>
      </c>
      <c r="D19" s="6">
        <f>VLOOKUP(C19,'Points Master'!B:L,4,FALSE)</f>
        <v>0</v>
      </c>
      <c r="E19" s="6">
        <f>VLOOKUP(C19,'Points Master'!B:L,5,FALSE)</f>
        <v>0</v>
      </c>
      <c r="F19" s="6">
        <f>VLOOKUP(C19,'Points Master'!B:L,6,FALSE)</f>
        <v>0</v>
      </c>
      <c r="G19" s="6">
        <f>VLOOKUP(C19,'Points Master'!B:L,7,FALSE)</f>
        <v>0</v>
      </c>
      <c r="H19" s="31">
        <f t="shared" si="0"/>
        <v>0</v>
      </c>
      <c r="I19" s="31">
        <f t="shared" si="1"/>
        <v>0</v>
      </c>
      <c r="J19" s="6">
        <f>VLOOKUP(C19,'Points Master'!B:L,8,FALSE)</f>
        <v>16</v>
      </c>
      <c r="K19" s="6">
        <f>VLOOKUP(C19,'Points Master'!B:L,9,FALSE)</f>
        <v>0</v>
      </c>
      <c r="L19" s="31">
        <f t="shared" si="2"/>
        <v>16</v>
      </c>
      <c r="M19" s="6">
        <f>VLOOKUP(C19,'Points Master'!B:L,11,FALSE)</f>
        <v>10</v>
      </c>
      <c r="N19" s="90">
        <f t="shared" si="3"/>
        <v>26</v>
      </c>
      <c r="O19" s="80"/>
      <c r="P19" s="3"/>
    </row>
    <row r="20" spans="1:16" s="1" customFormat="1" ht="11.25" customHeight="1" x14ac:dyDescent="0.15">
      <c r="A20" s="79"/>
      <c r="B20" s="67">
        <v>15</v>
      </c>
      <c r="C20" s="32" t="s">
        <v>103</v>
      </c>
      <c r="D20" s="6">
        <f>VLOOKUP(C20,'Points Master'!B:L,4,FALSE)</f>
        <v>62</v>
      </c>
      <c r="E20" s="6">
        <f>VLOOKUP(C20,'Points Master'!B:L,5,FALSE)</f>
        <v>0</v>
      </c>
      <c r="F20" s="6">
        <f>VLOOKUP(C20,'Points Master'!B:L,6,FALSE)</f>
        <v>0</v>
      </c>
      <c r="G20" s="6">
        <f>VLOOKUP(C20,'Points Master'!B:L,7,FALSE)</f>
        <v>0</v>
      </c>
      <c r="H20" s="31">
        <f t="shared" si="0"/>
        <v>62</v>
      </c>
      <c r="I20" s="31">
        <f t="shared" si="1"/>
        <v>15.5</v>
      </c>
      <c r="J20" s="6">
        <f>VLOOKUP(C20,'Points Master'!B:L,8,FALSE)</f>
        <v>0</v>
      </c>
      <c r="K20" s="6">
        <f>VLOOKUP(C20,'Points Master'!B:L,9,FALSE)</f>
        <v>0</v>
      </c>
      <c r="L20" s="31">
        <f t="shared" si="2"/>
        <v>15.5</v>
      </c>
      <c r="M20" s="6">
        <f>VLOOKUP(C20,'Points Master'!B:L,11,FALSE)</f>
        <v>10</v>
      </c>
      <c r="N20" s="90">
        <f t="shared" si="3"/>
        <v>25.5</v>
      </c>
      <c r="O20" s="80"/>
      <c r="P20" s="3"/>
    </row>
    <row r="21" spans="1:16" s="1" customFormat="1" ht="11.25" customHeight="1" x14ac:dyDescent="0.15">
      <c r="A21" s="79"/>
      <c r="B21" s="67">
        <v>16</v>
      </c>
      <c r="C21" s="32" t="s">
        <v>101</v>
      </c>
      <c r="D21" s="6">
        <f>VLOOKUP(C21,'Points Master'!B:L,4,FALSE)</f>
        <v>57</v>
      </c>
      <c r="E21" s="6">
        <f>VLOOKUP(C21,'Points Master'!B:L,5,FALSE)</f>
        <v>0</v>
      </c>
      <c r="F21" s="6">
        <f>VLOOKUP(C21,'Points Master'!B:L,6,FALSE)</f>
        <v>0</v>
      </c>
      <c r="G21" s="6">
        <f>VLOOKUP(C21,'Points Master'!B:L,7,FALSE)</f>
        <v>0</v>
      </c>
      <c r="H21" s="31">
        <f t="shared" si="0"/>
        <v>57</v>
      </c>
      <c r="I21" s="31">
        <f t="shared" si="1"/>
        <v>14.25</v>
      </c>
      <c r="J21" s="6">
        <f>VLOOKUP(C21,'Points Master'!B:L,8,FALSE)</f>
        <v>0</v>
      </c>
      <c r="K21" s="6">
        <f>VLOOKUP(C21,'Points Master'!B:L,9,FALSE)</f>
        <v>0</v>
      </c>
      <c r="L21" s="31">
        <f t="shared" si="2"/>
        <v>14.25</v>
      </c>
      <c r="M21" s="6">
        <f>VLOOKUP(C21,'Points Master'!B:L,11,FALSE)</f>
        <v>10</v>
      </c>
      <c r="N21" s="90">
        <f t="shared" si="3"/>
        <v>24.25</v>
      </c>
      <c r="O21" s="80"/>
      <c r="P21" s="3"/>
    </row>
    <row r="22" spans="1:16" s="1" customFormat="1" ht="11.25" customHeight="1" x14ac:dyDescent="0.15">
      <c r="A22" s="79"/>
      <c r="B22" s="67">
        <v>17</v>
      </c>
      <c r="C22" s="32" t="s">
        <v>169</v>
      </c>
      <c r="D22" s="6">
        <v>0</v>
      </c>
      <c r="E22" s="6">
        <v>16</v>
      </c>
      <c r="F22" s="6">
        <v>16</v>
      </c>
      <c r="G22" s="6">
        <v>0</v>
      </c>
      <c r="H22" s="31">
        <f t="shared" si="0"/>
        <v>32</v>
      </c>
      <c r="I22" s="31">
        <f t="shared" si="1"/>
        <v>8</v>
      </c>
      <c r="J22" s="6">
        <v>0</v>
      </c>
      <c r="K22" s="6">
        <v>16</v>
      </c>
      <c r="L22" s="31">
        <f t="shared" si="2"/>
        <v>24</v>
      </c>
      <c r="M22" s="6">
        <v>0</v>
      </c>
      <c r="N22" s="90">
        <f t="shared" si="3"/>
        <v>24</v>
      </c>
      <c r="O22" s="80"/>
      <c r="P22" s="3"/>
    </row>
    <row r="23" spans="1:16" s="1" customFormat="1" ht="11.25" customHeight="1" x14ac:dyDescent="0.15">
      <c r="A23" s="79"/>
      <c r="B23" s="67">
        <v>18</v>
      </c>
      <c r="C23" s="32" t="s">
        <v>105</v>
      </c>
      <c r="D23" s="6">
        <f>VLOOKUP(C23,'Points Master'!B:L,4,FALSE)</f>
        <v>36</v>
      </c>
      <c r="E23" s="6">
        <f>VLOOKUP(C23,'Points Master'!B:L,5,FALSE)</f>
        <v>0</v>
      </c>
      <c r="F23" s="6">
        <f>VLOOKUP(C23,'Points Master'!B:L,6,FALSE)</f>
        <v>0</v>
      </c>
      <c r="G23" s="6">
        <f>VLOOKUP(C23,'Points Master'!B:L,7,FALSE)</f>
        <v>0</v>
      </c>
      <c r="H23" s="31">
        <f t="shared" si="0"/>
        <v>36</v>
      </c>
      <c r="I23" s="31">
        <f t="shared" si="1"/>
        <v>9</v>
      </c>
      <c r="J23" s="6">
        <f>VLOOKUP(C23,'Points Master'!B:L,8,FALSE)</f>
        <v>0</v>
      </c>
      <c r="K23" s="6">
        <f>VLOOKUP(C23,'Points Master'!B:L,9,FALSE)</f>
        <v>0</v>
      </c>
      <c r="L23" s="31">
        <f t="shared" si="2"/>
        <v>9</v>
      </c>
      <c r="M23" s="6">
        <f>VLOOKUP(C23,'Points Master'!B:L,11,FALSE)</f>
        <v>10</v>
      </c>
      <c r="N23" s="90">
        <f t="shared" si="3"/>
        <v>19</v>
      </c>
      <c r="O23" s="80"/>
      <c r="P23" s="3"/>
    </row>
    <row r="24" spans="1:16" s="1" customFormat="1" ht="11.25" customHeight="1" x14ac:dyDescent="0.15">
      <c r="A24" s="79"/>
      <c r="B24" s="67">
        <v>19</v>
      </c>
      <c r="C24" s="32" t="s">
        <v>107</v>
      </c>
      <c r="D24" s="6">
        <f>VLOOKUP(C24,'Points Master'!B:L,4,FALSE)</f>
        <v>36</v>
      </c>
      <c r="E24" s="6">
        <f>VLOOKUP(C24,'Points Master'!B:L,5,FALSE)</f>
        <v>0</v>
      </c>
      <c r="F24" s="6">
        <f>VLOOKUP(C24,'Points Master'!B:L,6,FALSE)</f>
        <v>0</v>
      </c>
      <c r="G24" s="6">
        <f>VLOOKUP(C24,'Points Master'!B:L,7,FALSE)</f>
        <v>0</v>
      </c>
      <c r="H24" s="31">
        <f t="shared" si="0"/>
        <v>36</v>
      </c>
      <c r="I24" s="31">
        <f t="shared" si="1"/>
        <v>9</v>
      </c>
      <c r="J24" s="6">
        <f>VLOOKUP(C24,'Points Master'!B:L,8,FALSE)</f>
        <v>0</v>
      </c>
      <c r="K24" s="6">
        <f>VLOOKUP(C24,'Points Master'!B:L,9,FALSE)</f>
        <v>0</v>
      </c>
      <c r="L24" s="31">
        <f t="shared" si="2"/>
        <v>9</v>
      </c>
      <c r="M24" s="6">
        <f>VLOOKUP(C24,'Points Master'!B:L,11,FALSE)</f>
        <v>10</v>
      </c>
      <c r="N24" s="90">
        <f t="shared" si="3"/>
        <v>19</v>
      </c>
      <c r="O24" s="80"/>
      <c r="P24" s="3"/>
    </row>
    <row r="25" spans="1:16" s="1" customFormat="1" ht="11.25" customHeight="1" x14ac:dyDescent="0.15">
      <c r="A25" s="79"/>
      <c r="B25" s="67">
        <v>20</v>
      </c>
      <c r="C25" s="32" t="s">
        <v>108</v>
      </c>
      <c r="D25" s="6">
        <f>VLOOKUP(C25,'Points Master'!B:L,4,FALSE)</f>
        <v>36</v>
      </c>
      <c r="E25" s="6">
        <f>VLOOKUP(C25,'Points Master'!B:L,5,FALSE)</f>
        <v>0</v>
      </c>
      <c r="F25" s="6">
        <f>VLOOKUP(C25,'Points Master'!B:L,6,FALSE)</f>
        <v>0</v>
      </c>
      <c r="G25" s="6">
        <f>VLOOKUP(C25,'Points Master'!B:L,7,FALSE)</f>
        <v>0</v>
      </c>
      <c r="H25" s="31">
        <f t="shared" si="0"/>
        <v>36</v>
      </c>
      <c r="I25" s="31">
        <f t="shared" si="1"/>
        <v>9</v>
      </c>
      <c r="J25" s="6">
        <f>VLOOKUP(C25,'Points Master'!B:L,8,FALSE)</f>
        <v>0</v>
      </c>
      <c r="K25" s="6">
        <f>VLOOKUP(C25,'Points Master'!B:L,9,FALSE)</f>
        <v>0</v>
      </c>
      <c r="L25" s="31">
        <f t="shared" si="2"/>
        <v>9</v>
      </c>
      <c r="M25" s="6">
        <f>VLOOKUP(C25,'Points Master'!B:L,11,FALSE)</f>
        <v>10</v>
      </c>
      <c r="N25" s="90">
        <f t="shared" si="3"/>
        <v>19</v>
      </c>
      <c r="O25" s="80"/>
      <c r="P25" s="3"/>
    </row>
    <row r="26" spans="1:16" s="1" customFormat="1" ht="11.25" customHeight="1" x14ac:dyDescent="0.15">
      <c r="A26" s="79"/>
      <c r="B26" s="67">
        <v>21</v>
      </c>
      <c r="C26" s="32" t="s">
        <v>149</v>
      </c>
      <c r="D26" s="6">
        <f>VLOOKUP(C26,'Points Master'!B:L,4,FALSE)</f>
        <v>0</v>
      </c>
      <c r="E26" s="6">
        <f>VLOOKUP(C26,'Points Master'!B:L,5,FALSE)</f>
        <v>0</v>
      </c>
      <c r="F26" s="6">
        <f>VLOOKUP(C26,'Points Master'!B:L,6,FALSE)</f>
        <v>27</v>
      </c>
      <c r="G26" s="6">
        <f>VLOOKUP(C26,'Points Master'!B:L,7,FALSE)</f>
        <v>0</v>
      </c>
      <c r="H26" s="31">
        <f t="shared" si="0"/>
        <v>27</v>
      </c>
      <c r="I26" s="31">
        <f t="shared" si="1"/>
        <v>6.75</v>
      </c>
      <c r="J26" s="6">
        <f>VLOOKUP(C26,'Points Master'!B:L,8,FALSE)</f>
        <v>0</v>
      </c>
      <c r="K26" s="6">
        <f>VLOOKUP(C26,'Points Master'!B:L,9,FALSE)</f>
        <v>0</v>
      </c>
      <c r="L26" s="31">
        <f t="shared" si="2"/>
        <v>6.75</v>
      </c>
      <c r="M26" s="6">
        <f>VLOOKUP(C26,'Points Master'!B:L,11,FALSE)</f>
        <v>10</v>
      </c>
      <c r="N26" s="90">
        <f t="shared" si="3"/>
        <v>16.75</v>
      </c>
      <c r="O26" s="80"/>
      <c r="P26" s="3"/>
    </row>
    <row r="27" spans="1:16" s="1" customFormat="1" ht="11.25" customHeight="1" x14ac:dyDescent="0.15">
      <c r="A27" s="79"/>
      <c r="B27" s="67">
        <v>22</v>
      </c>
      <c r="C27" s="32" t="s">
        <v>96</v>
      </c>
      <c r="D27" s="6">
        <v>16</v>
      </c>
      <c r="E27" s="6">
        <v>16</v>
      </c>
      <c r="F27" s="6">
        <v>16</v>
      </c>
      <c r="G27" s="6">
        <v>16</v>
      </c>
      <c r="H27" s="31">
        <f t="shared" si="0"/>
        <v>64</v>
      </c>
      <c r="I27" s="31">
        <f t="shared" si="1"/>
        <v>16</v>
      </c>
      <c r="J27" s="6">
        <v>0</v>
      </c>
      <c r="K27" s="6">
        <v>0</v>
      </c>
      <c r="L27" s="31">
        <f t="shared" si="2"/>
        <v>16</v>
      </c>
      <c r="M27" s="6">
        <v>0</v>
      </c>
      <c r="N27" s="90">
        <f t="shared" si="3"/>
        <v>16</v>
      </c>
      <c r="O27" s="80"/>
      <c r="P27" s="3"/>
    </row>
    <row r="28" spans="1:16" s="1" customFormat="1" ht="11.25" customHeight="1" x14ac:dyDescent="0.15">
      <c r="A28" s="79"/>
      <c r="B28" s="67">
        <v>23</v>
      </c>
      <c r="C28" s="32" t="s">
        <v>110</v>
      </c>
      <c r="D28" s="6">
        <f>VLOOKUP(C28,'Points Master'!B:L,4,FALSE)</f>
        <v>6</v>
      </c>
      <c r="E28" s="6">
        <f>VLOOKUP(C28,'Points Master'!B:L,5,FALSE)</f>
        <v>0</v>
      </c>
      <c r="F28" s="6">
        <f>VLOOKUP(C28,'Points Master'!B:L,6,FALSE)</f>
        <v>0</v>
      </c>
      <c r="G28" s="6">
        <f>VLOOKUP(C28,'Points Master'!B:L,7,FALSE)</f>
        <v>0</v>
      </c>
      <c r="H28" s="31">
        <f t="shared" si="0"/>
        <v>6</v>
      </c>
      <c r="I28" s="31">
        <f t="shared" si="1"/>
        <v>1.5</v>
      </c>
      <c r="J28" s="6">
        <f>VLOOKUP(C28,'Points Master'!B:L,8,FALSE)</f>
        <v>0</v>
      </c>
      <c r="K28" s="6">
        <f>VLOOKUP(C28,'Points Master'!B:L,9,FALSE)</f>
        <v>0</v>
      </c>
      <c r="L28" s="31">
        <f t="shared" si="2"/>
        <v>1.5</v>
      </c>
      <c r="M28" s="6">
        <f>VLOOKUP(C28,'Points Master'!B:L,11,FALSE)</f>
        <v>10</v>
      </c>
      <c r="N28" s="90">
        <f t="shared" si="3"/>
        <v>11.5</v>
      </c>
      <c r="O28" s="80"/>
      <c r="P28" s="3"/>
    </row>
    <row r="29" spans="1:16" s="1" customFormat="1" ht="11.25" customHeight="1" x14ac:dyDescent="0.15">
      <c r="A29" s="79"/>
      <c r="B29" s="67">
        <v>24</v>
      </c>
      <c r="C29" s="32" t="s">
        <v>100</v>
      </c>
      <c r="D29" s="6">
        <v>0</v>
      </c>
      <c r="E29" s="6">
        <v>16</v>
      </c>
      <c r="F29" s="6">
        <v>0</v>
      </c>
      <c r="G29" s="6">
        <v>0</v>
      </c>
      <c r="H29" s="31">
        <f t="shared" si="0"/>
        <v>16</v>
      </c>
      <c r="I29" s="31">
        <f t="shared" si="1"/>
        <v>4</v>
      </c>
      <c r="J29" s="6">
        <v>0</v>
      </c>
      <c r="K29" s="6">
        <v>0</v>
      </c>
      <c r="L29" s="31">
        <f t="shared" si="2"/>
        <v>4</v>
      </c>
      <c r="M29" s="6">
        <v>0</v>
      </c>
      <c r="N29" s="90">
        <f t="shared" si="3"/>
        <v>4</v>
      </c>
      <c r="O29" s="80"/>
      <c r="P29" s="3"/>
    </row>
    <row r="30" spans="1:16" s="1" customFormat="1" ht="11.25" customHeight="1" thickBot="1" x14ac:dyDescent="0.25">
      <c r="A30" s="79"/>
      <c r="B30" s="69"/>
      <c r="C30" s="74"/>
      <c r="D30" s="71"/>
      <c r="E30" s="71"/>
      <c r="F30" s="71"/>
      <c r="G30" s="71"/>
      <c r="H30" s="72"/>
      <c r="I30" s="72"/>
      <c r="J30" s="71"/>
      <c r="K30" s="71"/>
      <c r="L30" s="72"/>
      <c r="M30" s="71"/>
      <c r="N30" s="91"/>
      <c r="O30" s="80"/>
      <c r="P30" s="3"/>
    </row>
    <row r="31" spans="1:16" s="1" customFormat="1" ht="18.75" customHeight="1" x14ac:dyDescent="0.2">
      <c r="A31" s="79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80"/>
      <c r="P31" s="3"/>
    </row>
    <row r="32" spans="1:16" s="1" customFormat="1" ht="18.75" customHeight="1" thickBot="1" x14ac:dyDescent="0.25">
      <c r="A32" s="79"/>
      <c r="B32" s="43" t="s">
        <v>13</v>
      </c>
      <c r="C32" s="43"/>
      <c r="D32" s="44">
        <f>COUNTIF(D36:D52,$A$1)</f>
        <v>8</v>
      </c>
      <c r="E32" s="44">
        <f>COUNTIF(E36:E52,$A$1)</f>
        <v>11</v>
      </c>
      <c r="F32" s="44">
        <f>COUNTIF(F36:F52,$A$1)</f>
        <v>10</v>
      </c>
      <c r="G32" s="44">
        <f>COUNTIF(G36:G52,$A$1)</f>
        <v>10</v>
      </c>
      <c r="H32" s="43"/>
      <c r="I32" s="43"/>
      <c r="J32" s="44">
        <f>COUNTIF(J36:J52,$A$1)</f>
        <v>9</v>
      </c>
      <c r="K32" s="44">
        <f>COUNTIF(K36:K52,$A$1)</f>
        <v>10</v>
      </c>
      <c r="L32" s="43"/>
      <c r="M32" s="44">
        <f>D32+E32+F32+G32+J32+K32</f>
        <v>58</v>
      </c>
      <c r="N32" s="112">
        <f>M32/5</f>
        <v>11.6</v>
      </c>
      <c r="O32" s="80"/>
      <c r="P32" s="3"/>
    </row>
    <row r="33" spans="1:16" s="1" customFormat="1" ht="11.25" customHeight="1" x14ac:dyDescent="0.2">
      <c r="A33" s="79"/>
      <c r="B33" s="58"/>
      <c r="C33" s="59"/>
      <c r="D33" s="60" t="s">
        <v>1</v>
      </c>
      <c r="E33" s="60" t="s">
        <v>2</v>
      </c>
      <c r="F33" s="60" t="s">
        <v>3</v>
      </c>
      <c r="G33" s="60" t="s">
        <v>4</v>
      </c>
      <c r="H33" s="87" t="s">
        <v>11</v>
      </c>
      <c r="I33" s="87" t="s">
        <v>7</v>
      </c>
      <c r="J33" s="60" t="s">
        <v>5</v>
      </c>
      <c r="K33" s="60" t="s">
        <v>6</v>
      </c>
      <c r="L33" s="87" t="s">
        <v>11</v>
      </c>
      <c r="M33" s="60" t="s">
        <v>44</v>
      </c>
      <c r="N33" s="88"/>
      <c r="O33" s="80"/>
      <c r="P33" s="13"/>
    </row>
    <row r="34" spans="1:16" s="1" customFormat="1" ht="11.25" customHeight="1" x14ac:dyDescent="0.2">
      <c r="A34" s="79"/>
      <c r="B34" s="64"/>
      <c r="C34" s="4"/>
      <c r="D34" s="15" t="s">
        <v>76</v>
      </c>
      <c r="E34" s="15" t="s">
        <v>77</v>
      </c>
      <c r="F34" s="15" t="s">
        <v>45</v>
      </c>
      <c r="G34" s="15" t="s">
        <v>78</v>
      </c>
      <c r="H34" s="33" t="s">
        <v>10</v>
      </c>
      <c r="I34" s="33" t="s">
        <v>28</v>
      </c>
      <c r="J34" s="15" t="s">
        <v>79</v>
      </c>
      <c r="K34" s="15" t="s">
        <v>80</v>
      </c>
      <c r="L34" s="33" t="s">
        <v>10</v>
      </c>
      <c r="M34" s="15" t="s">
        <v>7</v>
      </c>
      <c r="N34" s="89" t="s">
        <v>9</v>
      </c>
      <c r="O34" s="80"/>
      <c r="P34" s="13"/>
    </row>
    <row r="35" spans="1:16" s="1" customFormat="1" ht="11.25" customHeight="1" x14ac:dyDescent="0.2">
      <c r="A35" s="79"/>
      <c r="B35" s="64"/>
      <c r="C35" s="4"/>
      <c r="D35" s="15"/>
      <c r="E35" s="15"/>
      <c r="F35" s="15"/>
      <c r="G35" s="15"/>
      <c r="H35" s="33"/>
      <c r="I35" s="33"/>
      <c r="J35" s="15"/>
      <c r="K35" s="15"/>
      <c r="L35" s="33"/>
      <c r="M35" s="15"/>
      <c r="N35" s="89"/>
      <c r="O35" s="80"/>
      <c r="P35" s="13"/>
    </row>
    <row r="36" spans="1:16" s="1" customFormat="1" ht="11.25" customHeight="1" x14ac:dyDescent="0.15">
      <c r="A36" s="79"/>
      <c r="B36" s="113">
        <v>1</v>
      </c>
      <c r="C36" s="121" t="s">
        <v>195</v>
      </c>
      <c r="D36" s="115">
        <f>VLOOKUP(C36,'Points Master'!B:L,4,FALSE)</f>
        <v>76</v>
      </c>
      <c r="E36" s="115">
        <f>VLOOKUP(C36,'Points Master'!B:L,5,FALSE)</f>
        <v>76</v>
      </c>
      <c r="F36" s="115">
        <f>VLOOKUP(C36,'Points Master'!B:L,6,FALSE)</f>
        <v>67</v>
      </c>
      <c r="G36" s="115">
        <f>VLOOKUP(C36,'Points Master'!B:L,7,FALSE)</f>
        <v>62</v>
      </c>
      <c r="H36" s="116">
        <f t="shared" ref="H36:H47" si="4">D36+E36+F36+G36</f>
        <v>281</v>
      </c>
      <c r="I36" s="116">
        <f t="shared" ref="I36:I47" si="5">H36/4</f>
        <v>70.25</v>
      </c>
      <c r="J36" s="115">
        <f>VLOOKUP(C36,'Points Master'!B:L,8,FALSE)</f>
        <v>57</v>
      </c>
      <c r="K36" s="115">
        <f>VLOOKUP(C36,'Points Master'!B:L,9,FALSE)</f>
        <v>76</v>
      </c>
      <c r="L36" s="116">
        <f t="shared" ref="L36:L47" si="6">I36+J36+K36</f>
        <v>203.25</v>
      </c>
      <c r="M36" s="115">
        <f>VLOOKUP(C36,'Points Master'!B:L,11,FALSE)</f>
        <v>60</v>
      </c>
      <c r="N36" s="117">
        <f t="shared" ref="N36:N47" si="7">L36+M36</f>
        <v>263.25</v>
      </c>
      <c r="O36" s="80"/>
      <c r="P36" s="3"/>
    </row>
    <row r="37" spans="1:16" s="1" customFormat="1" ht="11.25" customHeight="1" x14ac:dyDescent="0.15">
      <c r="A37" s="79"/>
      <c r="B37" s="113">
        <v>2</v>
      </c>
      <c r="C37" s="121" t="s">
        <v>196</v>
      </c>
      <c r="D37" s="115">
        <f>VLOOKUP(C37,'Points Master'!B:L,4,FALSE)</f>
        <v>36</v>
      </c>
      <c r="E37" s="115">
        <f>VLOOKUP(C37,'Points Master'!B:L,5,FALSE)</f>
        <v>67</v>
      </c>
      <c r="F37" s="115">
        <f>VLOOKUP(C37,'Points Master'!B:L,6,FALSE)</f>
        <v>77</v>
      </c>
      <c r="G37" s="115">
        <f>VLOOKUP(C37,'Points Master'!B:L,7,FALSE)</f>
        <v>36</v>
      </c>
      <c r="H37" s="116">
        <f t="shared" si="4"/>
        <v>216</v>
      </c>
      <c r="I37" s="116">
        <f t="shared" si="5"/>
        <v>54</v>
      </c>
      <c r="J37" s="115">
        <f>VLOOKUP(C37,'Points Master'!B:L,8,FALSE)</f>
        <v>76</v>
      </c>
      <c r="K37" s="115">
        <f>VLOOKUP(C37,'Points Master'!B:L,9,FALSE)</f>
        <v>62</v>
      </c>
      <c r="L37" s="116">
        <f t="shared" si="6"/>
        <v>192</v>
      </c>
      <c r="M37" s="115">
        <f>VLOOKUP(C37,'Points Master'!B:L,11,FALSE)</f>
        <v>60</v>
      </c>
      <c r="N37" s="117">
        <f t="shared" si="7"/>
        <v>252</v>
      </c>
      <c r="O37" s="80"/>
      <c r="P37" s="3"/>
    </row>
    <row r="38" spans="1:16" s="1" customFormat="1" ht="11.25" customHeight="1" x14ac:dyDescent="0.15">
      <c r="A38" s="79"/>
      <c r="B38" s="113">
        <v>3</v>
      </c>
      <c r="C38" s="121" t="s">
        <v>194</v>
      </c>
      <c r="D38" s="115">
        <f>VLOOKUP(C38,'Points Master'!B:L,4,FALSE)</f>
        <v>0</v>
      </c>
      <c r="E38" s="115">
        <f>VLOOKUP(C38,'Points Master'!B:L,5,FALSE)</f>
        <v>46</v>
      </c>
      <c r="F38" s="115">
        <f>VLOOKUP(C38,'Points Master'!B:L,6,FALSE)</f>
        <v>56</v>
      </c>
      <c r="G38" s="115">
        <f>VLOOKUP(C38,'Points Master'!B:L,7,FALSE)</f>
        <v>76</v>
      </c>
      <c r="H38" s="116">
        <f t="shared" si="4"/>
        <v>178</v>
      </c>
      <c r="I38" s="116">
        <f t="shared" si="5"/>
        <v>44.5</v>
      </c>
      <c r="J38" s="115">
        <f>VLOOKUP(C38,'Points Master'!B:L,8,FALSE)</f>
        <v>62</v>
      </c>
      <c r="K38" s="115">
        <f>VLOOKUP(C38,'Points Master'!B:L,9,FALSE)</f>
        <v>62</v>
      </c>
      <c r="L38" s="116">
        <f t="shared" si="6"/>
        <v>168.5</v>
      </c>
      <c r="M38" s="115">
        <f>VLOOKUP(C38,'Points Master'!B:L,11,FALSE)</f>
        <v>50</v>
      </c>
      <c r="N38" s="117">
        <f t="shared" si="7"/>
        <v>218.5</v>
      </c>
      <c r="O38" s="80"/>
      <c r="P38" s="3"/>
    </row>
    <row r="39" spans="1:16" s="1" customFormat="1" ht="11.25" customHeight="1" x14ac:dyDescent="0.15">
      <c r="A39" s="79"/>
      <c r="B39" s="67">
        <v>4</v>
      </c>
      <c r="C39" s="32" t="s">
        <v>197</v>
      </c>
      <c r="D39" s="6">
        <f>VLOOKUP(C39,'Points Master'!B:L,4,FALSE)</f>
        <v>37</v>
      </c>
      <c r="E39" s="6">
        <f>VLOOKUP(C39,'Points Master'!B:L,5,FALSE)</f>
        <v>57</v>
      </c>
      <c r="F39" s="6">
        <f>VLOOKUP(C39,'Points Master'!B:L,6,FALSE)</f>
        <v>37</v>
      </c>
      <c r="G39" s="6">
        <f>VLOOKUP(C39,'Points Master'!B:L,7,FALSE)</f>
        <v>67</v>
      </c>
      <c r="H39" s="31">
        <f t="shared" si="4"/>
        <v>198</v>
      </c>
      <c r="I39" s="31">
        <f t="shared" si="5"/>
        <v>49.5</v>
      </c>
      <c r="J39" s="6">
        <f>VLOOKUP(C39,'Points Master'!B:L,8,FALSE)</f>
        <v>67</v>
      </c>
      <c r="K39" s="6">
        <f>VLOOKUP(C39,'Points Master'!B:L,9,FALSE)</f>
        <v>37</v>
      </c>
      <c r="L39" s="31">
        <f t="shared" si="6"/>
        <v>153.5</v>
      </c>
      <c r="M39" s="6">
        <f>VLOOKUP(C39,'Points Master'!B:L,11,FALSE)</f>
        <v>60</v>
      </c>
      <c r="N39" s="90">
        <f t="shared" si="7"/>
        <v>213.5</v>
      </c>
      <c r="O39" s="80"/>
      <c r="P39" s="3"/>
    </row>
    <row r="40" spans="1:16" s="1" customFormat="1" ht="11.25" customHeight="1" x14ac:dyDescent="0.15">
      <c r="A40" s="79"/>
      <c r="B40" s="67">
        <v>5</v>
      </c>
      <c r="C40" s="32" t="s">
        <v>198</v>
      </c>
      <c r="D40" s="6">
        <f>VLOOKUP(C40,'Points Master'!B:L,4,FALSE)</f>
        <v>67</v>
      </c>
      <c r="E40" s="6">
        <f>VLOOKUP(C40,'Points Master'!B:L,5,FALSE)</f>
        <v>37</v>
      </c>
      <c r="F40" s="6">
        <f>VLOOKUP(C40,'Points Master'!B:L,6,FALSE)</f>
        <v>62</v>
      </c>
      <c r="G40" s="6">
        <f>VLOOKUP(C40,'Points Master'!B:L,7,FALSE)</f>
        <v>37</v>
      </c>
      <c r="H40" s="31">
        <f t="shared" si="4"/>
        <v>203</v>
      </c>
      <c r="I40" s="31">
        <f t="shared" si="5"/>
        <v>50.75</v>
      </c>
      <c r="J40" s="6">
        <f>VLOOKUP(C40,'Points Master'!B:L,8,FALSE)</f>
        <v>37</v>
      </c>
      <c r="K40" s="6">
        <f>VLOOKUP(C40,'Points Master'!B:L,9,FALSE)</f>
        <v>57</v>
      </c>
      <c r="L40" s="31">
        <f t="shared" si="6"/>
        <v>144.75</v>
      </c>
      <c r="M40" s="6">
        <f>VLOOKUP(C40,'Points Master'!B:L,11,FALSE)</f>
        <v>60</v>
      </c>
      <c r="N40" s="90">
        <f t="shared" si="7"/>
        <v>204.75</v>
      </c>
      <c r="O40" s="80"/>
      <c r="P40" s="3"/>
    </row>
    <row r="41" spans="1:16" s="1" customFormat="1" ht="11.25" customHeight="1" x14ac:dyDescent="0.15">
      <c r="A41" s="79"/>
      <c r="B41" s="67">
        <v>6</v>
      </c>
      <c r="C41" s="32" t="s">
        <v>199</v>
      </c>
      <c r="D41" s="6">
        <f>VLOOKUP(C41,'Points Master'!B:L,4,FALSE)</f>
        <v>12</v>
      </c>
      <c r="E41" s="6">
        <f>VLOOKUP(C41,'Points Master'!B:L,5,FALSE)</f>
        <v>36</v>
      </c>
      <c r="F41" s="6">
        <f>VLOOKUP(C41,'Points Master'!B:L,6,FALSE)</f>
        <v>36</v>
      </c>
      <c r="G41" s="6">
        <f>VLOOKUP(C41,'Points Master'!B:L,7,FALSE)</f>
        <v>36</v>
      </c>
      <c r="H41" s="31">
        <f t="shared" si="4"/>
        <v>120</v>
      </c>
      <c r="I41" s="31">
        <f t="shared" si="5"/>
        <v>30</v>
      </c>
      <c r="J41" s="6">
        <f>VLOOKUP(C41,'Points Master'!B:L,8,FALSE)</f>
        <v>36</v>
      </c>
      <c r="K41" s="6">
        <f>VLOOKUP(C41,'Points Master'!B:L,9,FALSE)</f>
        <v>46</v>
      </c>
      <c r="L41" s="31">
        <f t="shared" si="6"/>
        <v>112</v>
      </c>
      <c r="M41" s="6">
        <f>VLOOKUP(C41,'Points Master'!B:L,11,FALSE)</f>
        <v>60</v>
      </c>
      <c r="N41" s="90">
        <f t="shared" si="7"/>
        <v>172</v>
      </c>
      <c r="O41" s="80"/>
      <c r="P41" s="3"/>
    </row>
    <row r="42" spans="1:16" s="1" customFormat="1" ht="11.25" customHeight="1" x14ac:dyDescent="0.15">
      <c r="A42" s="79"/>
      <c r="B42" s="67">
        <v>7</v>
      </c>
      <c r="C42" s="32" t="s">
        <v>200</v>
      </c>
      <c r="D42" s="6">
        <f>VLOOKUP(C42,'Points Master'!B:L,4,FALSE)</f>
        <v>62</v>
      </c>
      <c r="E42" s="6">
        <f>VLOOKUP(C42,'Points Master'!B:L,5,FALSE)</f>
        <v>62</v>
      </c>
      <c r="F42" s="6">
        <f>VLOOKUP(C42,'Points Master'!B:L,6,FALSE)</f>
        <v>33</v>
      </c>
      <c r="G42" s="6">
        <f>VLOOKUP(C42,'Points Master'!B:L,7,FALSE)</f>
        <v>57</v>
      </c>
      <c r="H42" s="31">
        <f t="shared" si="4"/>
        <v>214</v>
      </c>
      <c r="I42" s="31">
        <f t="shared" si="5"/>
        <v>53.5</v>
      </c>
      <c r="J42" s="6">
        <f>VLOOKUP(C42,'Points Master'!B:L,8,FALSE)</f>
        <v>36</v>
      </c>
      <c r="K42" s="6">
        <f>VLOOKUP(C42,'Points Master'!B:L,9,FALSE)</f>
        <v>16</v>
      </c>
      <c r="L42" s="31">
        <f t="shared" si="6"/>
        <v>105.5</v>
      </c>
      <c r="M42" s="6">
        <f>VLOOKUP(C42,'Points Master'!B:L,11,FALSE)</f>
        <v>60</v>
      </c>
      <c r="N42" s="90">
        <f t="shared" si="7"/>
        <v>165.5</v>
      </c>
      <c r="O42" s="80"/>
      <c r="P42" s="3"/>
    </row>
    <row r="43" spans="1:16" s="1" customFormat="1" ht="11.25" customHeight="1" x14ac:dyDescent="0.15">
      <c r="A43" s="79"/>
      <c r="B43" s="67">
        <v>8</v>
      </c>
      <c r="C43" s="32" t="s">
        <v>201</v>
      </c>
      <c r="D43" s="6">
        <f>VLOOKUP(C43,'Points Master'!B:L,4,FALSE)</f>
        <v>0</v>
      </c>
      <c r="E43" s="6">
        <f>VLOOKUP(C43,'Points Master'!B:L,5,FALSE)</f>
        <v>36</v>
      </c>
      <c r="F43" s="6">
        <f>VLOOKUP(C43,'Points Master'!B:L,6,FALSE)</f>
        <v>46</v>
      </c>
      <c r="G43" s="6">
        <f>VLOOKUP(C43,'Points Master'!B:L,7,FALSE)</f>
        <v>0</v>
      </c>
      <c r="H43" s="31">
        <f t="shared" si="4"/>
        <v>82</v>
      </c>
      <c r="I43" s="31">
        <f t="shared" si="5"/>
        <v>20.5</v>
      </c>
      <c r="J43" s="6">
        <f>VLOOKUP(C43,'Points Master'!B:L,8,FALSE)</f>
        <v>0</v>
      </c>
      <c r="K43" s="6">
        <f>VLOOKUP(C43,'Points Master'!B:L,9,FALSE)</f>
        <v>36</v>
      </c>
      <c r="L43" s="31">
        <f t="shared" si="6"/>
        <v>56.5</v>
      </c>
      <c r="M43" s="6">
        <f>VLOOKUP(C43,'Points Master'!B:L,11,FALSE)</f>
        <v>30</v>
      </c>
      <c r="N43" s="90">
        <f t="shared" si="7"/>
        <v>86.5</v>
      </c>
      <c r="O43" s="80"/>
      <c r="P43" s="3"/>
    </row>
    <row r="44" spans="1:16" s="1" customFormat="1" ht="11.25" customHeight="1" x14ac:dyDescent="0.15">
      <c r="A44" s="79"/>
      <c r="B44" s="67">
        <v>9</v>
      </c>
      <c r="C44" s="32" t="s">
        <v>202</v>
      </c>
      <c r="D44" s="6">
        <f>VLOOKUP(C44,'Points Master'!B:L,4,FALSE)</f>
        <v>0</v>
      </c>
      <c r="E44" s="6">
        <f>VLOOKUP(C44,'Points Master'!B:L,5,FALSE)</f>
        <v>0</v>
      </c>
      <c r="F44" s="6">
        <f>VLOOKUP(C44,'Points Master'!B:L,6,FALSE)</f>
        <v>36</v>
      </c>
      <c r="G44" s="6">
        <f>VLOOKUP(C44,'Points Master'!B:L,7,FALSE)</f>
        <v>36</v>
      </c>
      <c r="H44" s="31">
        <f t="shared" si="4"/>
        <v>72</v>
      </c>
      <c r="I44" s="31">
        <f t="shared" si="5"/>
        <v>18</v>
      </c>
      <c r="J44" s="6">
        <f>VLOOKUP(C44,'Points Master'!B:L,8,FALSE)</f>
        <v>36</v>
      </c>
      <c r="K44" s="6">
        <f>VLOOKUP(C44,'Points Master'!B:L,9,FALSE)</f>
        <v>0</v>
      </c>
      <c r="L44" s="31">
        <f t="shared" si="6"/>
        <v>54</v>
      </c>
      <c r="M44" s="6">
        <f>VLOOKUP(C44,'Points Master'!B:L,11,FALSE)</f>
        <v>30</v>
      </c>
      <c r="N44" s="90">
        <f t="shared" si="7"/>
        <v>84</v>
      </c>
      <c r="O44" s="80"/>
      <c r="P44" s="3"/>
    </row>
    <row r="45" spans="1:16" s="1" customFormat="1" ht="11.25" customHeight="1" x14ac:dyDescent="0.15">
      <c r="A45" s="79"/>
      <c r="B45" s="67">
        <v>10</v>
      </c>
      <c r="C45" s="32" t="s">
        <v>203</v>
      </c>
      <c r="D45" s="6">
        <f>VLOOKUP(C45,'Points Master'!B:L,4,FALSE)</f>
        <v>16</v>
      </c>
      <c r="E45" s="6">
        <f>VLOOKUP(C45,'Points Master'!B:L,5,FALSE)</f>
        <v>37</v>
      </c>
      <c r="F45" s="6">
        <f>VLOOKUP(C45,'Points Master'!B:L,6,FALSE)</f>
        <v>0</v>
      </c>
      <c r="G45" s="6">
        <f>VLOOKUP(C45,'Points Master'!B:L,7,FALSE)</f>
        <v>0</v>
      </c>
      <c r="H45" s="31">
        <f t="shared" si="4"/>
        <v>53</v>
      </c>
      <c r="I45" s="31">
        <f t="shared" si="5"/>
        <v>13.25</v>
      </c>
      <c r="J45" s="6">
        <f>VLOOKUP(C45,'Points Master'!B:L,8,FALSE)</f>
        <v>0</v>
      </c>
      <c r="K45" s="6">
        <f>VLOOKUP(C45,'Points Master'!B:L,9,FALSE)</f>
        <v>37</v>
      </c>
      <c r="L45" s="31">
        <f t="shared" si="6"/>
        <v>50.25</v>
      </c>
      <c r="M45" s="6">
        <f>VLOOKUP(C45,'Points Master'!B:L,11,FALSE)</f>
        <v>30</v>
      </c>
      <c r="N45" s="90">
        <f t="shared" si="7"/>
        <v>80.25</v>
      </c>
      <c r="O45" s="80"/>
      <c r="P45" s="3"/>
    </row>
    <row r="46" spans="1:16" s="1" customFormat="1" ht="11.25" customHeight="1" x14ac:dyDescent="0.15">
      <c r="A46" s="79"/>
      <c r="B46" s="67">
        <v>11</v>
      </c>
      <c r="C46" s="32" t="s">
        <v>158</v>
      </c>
      <c r="D46" s="6">
        <f>VLOOKUP(C46,'Points Master'!B:L,4,FALSE)</f>
        <v>0</v>
      </c>
      <c r="E46" s="6">
        <f>VLOOKUP(C46,'Points Master'!B:L,5,FALSE)</f>
        <v>0</v>
      </c>
      <c r="F46" s="6">
        <f>VLOOKUP(C46,'Points Master'!B:L,6,FALSE)</f>
        <v>0</v>
      </c>
      <c r="G46" s="6">
        <f>VLOOKUP(C46,'Points Master'!B:L,7,FALSE)</f>
        <v>43</v>
      </c>
      <c r="H46" s="31">
        <f t="shared" si="4"/>
        <v>43</v>
      </c>
      <c r="I46" s="31">
        <f t="shared" si="5"/>
        <v>10.75</v>
      </c>
      <c r="J46" s="6">
        <f>VLOOKUP(C46,'Points Master'!B:L,8,FALSE)</f>
        <v>0</v>
      </c>
      <c r="K46" s="6">
        <f>VLOOKUP(C46,'Points Master'!B:L,9,FALSE)</f>
        <v>0</v>
      </c>
      <c r="L46" s="31">
        <f t="shared" si="6"/>
        <v>10.75</v>
      </c>
      <c r="M46" s="6">
        <f>VLOOKUP(C46,'Points Master'!B:L,11,FALSE)</f>
        <v>10</v>
      </c>
      <c r="N46" s="90">
        <f t="shared" si="7"/>
        <v>20.75</v>
      </c>
      <c r="O46" s="80"/>
      <c r="P46" s="3"/>
    </row>
    <row r="47" spans="1:16" s="1" customFormat="1" ht="11.25" customHeight="1" x14ac:dyDescent="0.15">
      <c r="A47" s="79"/>
      <c r="B47" s="67">
        <v>12</v>
      </c>
      <c r="C47" s="32" t="s">
        <v>204</v>
      </c>
      <c r="D47" s="6">
        <f>VLOOKUP(C47,'Points Master'!B:L,4,FALSE)</f>
        <v>0</v>
      </c>
      <c r="E47" s="6">
        <f>VLOOKUP(C47,'Points Master'!B:L,5,FALSE)</f>
        <v>36</v>
      </c>
      <c r="F47" s="6">
        <f>VLOOKUP(C47,'Points Master'!B:L,6,FALSE)</f>
        <v>0</v>
      </c>
      <c r="G47" s="6">
        <f>VLOOKUP(C47,'Points Master'!B:L,7,FALSE)</f>
        <v>0</v>
      </c>
      <c r="H47" s="31">
        <f t="shared" si="4"/>
        <v>36</v>
      </c>
      <c r="I47" s="31">
        <f t="shared" si="5"/>
        <v>9</v>
      </c>
      <c r="J47" s="6">
        <f>VLOOKUP(C47,'Points Master'!B:L,8,FALSE)</f>
        <v>0</v>
      </c>
      <c r="K47" s="6">
        <f>VLOOKUP(C47,'Points Master'!B:L,9,FALSE)</f>
        <v>0</v>
      </c>
      <c r="L47" s="31">
        <f t="shared" si="6"/>
        <v>9</v>
      </c>
      <c r="M47" s="6">
        <f>VLOOKUP(C47,'Points Master'!B:L,11,FALSE)</f>
        <v>10</v>
      </c>
      <c r="N47" s="90">
        <f t="shared" si="7"/>
        <v>19</v>
      </c>
      <c r="O47" s="80"/>
      <c r="P47" s="3"/>
    </row>
    <row r="48" spans="1:16" s="1" customFormat="1" ht="11.25" customHeight="1" thickBot="1" x14ac:dyDescent="0.25">
      <c r="A48" s="79"/>
      <c r="B48" s="69"/>
      <c r="C48" s="74"/>
      <c r="D48" s="71"/>
      <c r="E48" s="71"/>
      <c r="F48" s="71"/>
      <c r="G48" s="71"/>
      <c r="H48" s="72"/>
      <c r="I48" s="72"/>
      <c r="J48" s="71"/>
      <c r="K48" s="71"/>
      <c r="L48" s="72"/>
      <c r="M48" s="71"/>
      <c r="N48" s="91"/>
      <c r="O48" s="80"/>
      <c r="P48" s="3"/>
    </row>
    <row r="49" spans="1:16" s="1" customFormat="1" ht="18.75" customHeight="1" x14ac:dyDescent="0.2">
      <c r="A49" s="79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80"/>
      <c r="P49" s="3"/>
    </row>
    <row r="50" spans="1:16" s="1" customFormat="1" ht="18.75" customHeight="1" thickBot="1" x14ac:dyDescent="0.25">
      <c r="A50" s="79"/>
      <c r="B50" s="43" t="s">
        <v>15</v>
      </c>
      <c r="C50" s="43"/>
      <c r="D50" s="44">
        <f>COUNTIF(D54:D64,$A$1)</f>
        <v>9</v>
      </c>
      <c r="E50" s="44">
        <f>COUNTIF(E54:E64,$A$1)</f>
        <v>6</v>
      </c>
      <c r="F50" s="44">
        <f>COUNTIF(F54:F64,$A$1)</f>
        <v>6</v>
      </c>
      <c r="G50" s="44">
        <f>COUNTIF(G54:G64,$A$1)</f>
        <v>8</v>
      </c>
      <c r="H50" s="43"/>
      <c r="I50" s="43"/>
      <c r="J50" s="44">
        <f>COUNTIF(J54:J64,$A$1)</f>
        <v>7</v>
      </c>
      <c r="K50" s="44">
        <f>COUNTIF(K54:K64,$A$1)</f>
        <v>5</v>
      </c>
      <c r="L50" s="43"/>
      <c r="M50" s="44">
        <f>D50+E50+F50+G50+J50+K50</f>
        <v>41</v>
      </c>
      <c r="N50" s="112">
        <f>M50/5</f>
        <v>8.1999999999999993</v>
      </c>
      <c r="O50" s="80"/>
      <c r="P50" s="3"/>
    </row>
    <row r="51" spans="1:16" s="1" customFormat="1" ht="11.25" customHeight="1" x14ac:dyDescent="0.2">
      <c r="A51" s="79"/>
      <c r="B51" s="58"/>
      <c r="C51" s="59"/>
      <c r="D51" s="60" t="s">
        <v>1</v>
      </c>
      <c r="E51" s="60" t="s">
        <v>2</v>
      </c>
      <c r="F51" s="60" t="s">
        <v>3</v>
      </c>
      <c r="G51" s="60" t="s">
        <v>4</v>
      </c>
      <c r="H51" s="87" t="s">
        <v>11</v>
      </c>
      <c r="I51" s="87" t="s">
        <v>7</v>
      </c>
      <c r="J51" s="60" t="s">
        <v>5</v>
      </c>
      <c r="K51" s="60" t="s">
        <v>6</v>
      </c>
      <c r="L51" s="87" t="s">
        <v>11</v>
      </c>
      <c r="M51" s="60" t="s">
        <v>44</v>
      </c>
      <c r="N51" s="88"/>
      <c r="O51" s="80"/>
      <c r="P51" s="13"/>
    </row>
    <row r="52" spans="1:16" s="1" customFormat="1" ht="11.25" customHeight="1" x14ac:dyDescent="0.2">
      <c r="A52" s="79"/>
      <c r="B52" s="64"/>
      <c r="C52" s="4"/>
      <c r="D52" s="15" t="s">
        <v>76</v>
      </c>
      <c r="E52" s="15" t="s">
        <v>77</v>
      </c>
      <c r="F52" s="15" t="s">
        <v>45</v>
      </c>
      <c r="G52" s="15" t="s">
        <v>78</v>
      </c>
      <c r="H52" s="33" t="s">
        <v>10</v>
      </c>
      <c r="I52" s="33" t="s">
        <v>28</v>
      </c>
      <c r="J52" s="15" t="s">
        <v>79</v>
      </c>
      <c r="K52" s="15" t="s">
        <v>80</v>
      </c>
      <c r="L52" s="33" t="s">
        <v>10</v>
      </c>
      <c r="M52" s="15" t="s">
        <v>7</v>
      </c>
      <c r="N52" s="89" t="s">
        <v>9</v>
      </c>
      <c r="O52" s="80"/>
      <c r="P52" s="13"/>
    </row>
    <row r="53" spans="1:16" s="1" customFormat="1" ht="11.25" customHeight="1" x14ac:dyDescent="0.2">
      <c r="A53" s="79"/>
      <c r="B53" s="64"/>
      <c r="C53" s="4"/>
      <c r="D53" s="15"/>
      <c r="E53" s="15"/>
      <c r="F53" s="15"/>
      <c r="G53" s="15"/>
      <c r="H53" s="33"/>
      <c r="I53" s="33"/>
      <c r="J53" s="15"/>
      <c r="K53" s="15"/>
      <c r="L53" s="33"/>
      <c r="M53" s="15"/>
      <c r="N53" s="89"/>
      <c r="O53" s="80"/>
      <c r="P53" s="13"/>
    </row>
    <row r="54" spans="1:16" s="1" customFormat="1" ht="11.25" customHeight="1" x14ac:dyDescent="0.15">
      <c r="A54" s="79"/>
      <c r="B54" s="113">
        <v>1</v>
      </c>
      <c r="C54" s="120" t="s">
        <v>112</v>
      </c>
      <c r="D54" s="115">
        <f>VLOOKUP(C54,'Points Master'!B:L,4,FALSE)</f>
        <v>77</v>
      </c>
      <c r="E54" s="115">
        <f>VLOOKUP(C54,'Points Master'!B:L,5,FALSE)</f>
        <v>77</v>
      </c>
      <c r="F54" s="115">
        <f>VLOOKUP(C54,'Points Master'!B:L,6,FALSE)</f>
        <v>77</v>
      </c>
      <c r="G54" s="115">
        <f>VLOOKUP(C54,'Points Master'!B:L,7,FALSE)</f>
        <v>77</v>
      </c>
      <c r="H54" s="116">
        <f t="shared" ref="H54:H64" si="8">D54+E54+F54+G54</f>
        <v>308</v>
      </c>
      <c r="I54" s="116">
        <f t="shared" ref="I54:I64" si="9">H54/4</f>
        <v>77</v>
      </c>
      <c r="J54" s="115">
        <f>VLOOKUP(C54,'Points Master'!B:L,8,FALSE)</f>
        <v>77</v>
      </c>
      <c r="K54" s="115">
        <f>VLOOKUP(C54,'Points Master'!B:L,9,FALSE)</f>
        <v>77</v>
      </c>
      <c r="L54" s="116">
        <f t="shared" ref="L54:L64" si="10">I54+J54+K54</f>
        <v>231</v>
      </c>
      <c r="M54" s="115">
        <f>VLOOKUP(C54,'Points Master'!B:L,11,FALSE)</f>
        <v>60</v>
      </c>
      <c r="N54" s="117">
        <f t="shared" ref="N54:N64" si="11">L54+M54</f>
        <v>291</v>
      </c>
      <c r="O54" s="80"/>
      <c r="P54" s="3"/>
    </row>
    <row r="55" spans="1:16" s="1" customFormat="1" ht="11.25" customHeight="1" x14ac:dyDescent="0.15">
      <c r="A55" s="79"/>
      <c r="B55" s="113">
        <v>2</v>
      </c>
      <c r="C55" s="120" t="s">
        <v>113</v>
      </c>
      <c r="D55" s="115">
        <f>VLOOKUP(C55,'Points Master'!B:L,4,FALSE)</f>
        <v>57</v>
      </c>
      <c r="E55" s="115">
        <f>VLOOKUP(C55,'Points Master'!B:L,5,FALSE)</f>
        <v>36</v>
      </c>
      <c r="F55" s="115">
        <f>VLOOKUP(C55,'Points Master'!B:L,6,FALSE)</f>
        <v>63</v>
      </c>
      <c r="G55" s="115">
        <f>VLOOKUP(C55,'Points Master'!B:L,7,FALSE)</f>
        <v>36</v>
      </c>
      <c r="H55" s="116">
        <f t="shared" si="8"/>
        <v>192</v>
      </c>
      <c r="I55" s="116">
        <f t="shared" si="9"/>
        <v>48</v>
      </c>
      <c r="J55" s="115">
        <f>VLOOKUP(C55,'Points Master'!B:L,8,FALSE)</f>
        <v>36</v>
      </c>
      <c r="K55" s="115">
        <f>VLOOKUP(C55,'Points Master'!B:L,9,FALSE)</f>
        <v>67</v>
      </c>
      <c r="L55" s="116">
        <f t="shared" si="10"/>
        <v>151</v>
      </c>
      <c r="M55" s="115">
        <f>VLOOKUP(C55,'Points Master'!B:L,11,FALSE)</f>
        <v>60</v>
      </c>
      <c r="N55" s="117">
        <f t="shared" si="11"/>
        <v>211</v>
      </c>
      <c r="O55" s="80"/>
      <c r="P55" s="3"/>
    </row>
    <row r="56" spans="1:16" s="1" customFormat="1" ht="11.25" customHeight="1" x14ac:dyDescent="0.15">
      <c r="A56" s="79"/>
      <c r="B56" s="113">
        <v>3</v>
      </c>
      <c r="C56" s="120" t="s">
        <v>111</v>
      </c>
      <c r="D56" s="115">
        <f>VLOOKUP(C56,'Points Master'!B:L,4,FALSE)</f>
        <v>62</v>
      </c>
      <c r="E56" s="115">
        <f>VLOOKUP(C56,'Points Master'!B:L,5,FALSE)</f>
        <v>67</v>
      </c>
      <c r="F56" s="115">
        <f>VLOOKUP(C56,'Points Master'!B:L,6,FALSE)</f>
        <v>0</v>
      </c>
      <c r="G56" s="115">
        <f>VLOOKUP(C56,'Points Master'!B:L,7,FALSE)</f>
        <v>62</v>
      </c>
      <c r="H56" s="116">
        <f t="shared" si="8"/>
        <v>191</v>
      </c>
      <c r="I56" s="116">
        <f t="shared" si="9"/>
        <v>47.75</v>
      </c>
      <c r="J56" s="115">
        <f>VLOOKUP(C56,'Points Master'!B:L,8,FALSE)</f>
        <v>67</v>
      </c>
      <c r="K56" s="115">
        <f>VLOOKUP(C56,'Points Master'!B:L,9,FALSE)</f>
        <v>26</v>
      </c>
      <c r="L56" s="116">
        <f t="shared" si="10"/>
        <v>140.75</v>
      </c>
      <c r="M56" s="115">
        <f>VLOOKUP(C56,'Points Master'!B:L,11,FALSE)</f>
        <v>50</v>
      </c>
      <c r="N56" s="117">
        <f t="shared" si="11"/>
        <v>190.75</v>
      </c>
      <c r="O56" s="80"/>
      <c r="P56" s="3"/>
    </row>
    <row r="57" spans="1:16" s="1" customFormat="1" ht="11.25" customHeight="1" x14ac:dyDescent="0.15">
      <c r="A57" s="79"/>
      <c r="B57" s="67">
        <v>4</v>
      </c>
      <c r="C57" s="42" t="s">
        <v>115</v>
      </c>
      <c r="D57" s="6">
        <f>VLOOKUP(C57,'Points Master'!B:L,4,FALSE)</f>
        <v>36</v>
      </c>
      <c r="E57" s="6">
        <f>VLOOKUP(C57,'Points Master'!B:L,5,FALSE)</f>
        <v>62</v>
      </c>
      <c r="F57" s="6">
        <f>VLOOKUP(C57,'Points Master'!B:L,6,FALSE)</f>
        <v>0</v>
      </c>
      <c r="G57" s="6">
        <f>VLOOKUP(C57,'Points Master'!B:L,7,FALSE)</f>
        <v>67</v>
      </c>
      <c r="H57" s="31">
        <f t="shared" si="8"/>
        <v>165</v>
      </c>
      <c r="I57" s="31">
        <f t="shared" si="9"/>
        <v>41.25</v>
      </c>
      <c r="J57" s="6">
        <f>VLOOKUP(C57,'Points Master'!B:L,8,FALSE)</f>
        <v>62</v>
      </c>
      <c r="K57" s="6">
        <f>VLOOKUP(C57,'Points Master'!B:L,9,FALSE)</f>
        <v>0</v>
      </c>
      <c r="L57" s="31">
        <f t="shared" si="10"/>
        <v>103.25</v>
      </c>
      <c r="M57" s="6">
        <f>VLOOKUP(C57,'Points Master'!B:L,11,FALSE)</f>
        <v>40</v>
      </c>
      <c r="N57" s="90">
        <f t="shared" si="11"/>
        <v>143.25</v>
      </c>
      <c r="O57" s="80"/>
      <c r="P57" s="3"/>
    </row>
    <row r="58" spans="1:16" s="1" customFormat="1" ht="11.25" customHeight="1" x14ac:dyDescent="0.15">
      <c r="A58" s="79"/>
      <c r="B58" s="67">
        <v>5</v>
      </c>
      <c r="C58" s="42" t="s">
        <v>117</v>
      </c>
      <c r="D58" s="6">
        <f>VLOOKUP(C58,'Points Master'!B:L,4,FALSE)</f>
        <v>36</v>
      </c>
      <c r="E58" s="6">
        <f>VLOOKUP(C58,'Points Master'!B:L,5,FALSE)</f>
        <v>0</v>
      </c>
      <c r="F58" s="6">
        <f>VLOOKUP(C58,'Points Master'!B:L,6,FALSE)</f>
        <v>32</v>
      </c>
      <c r="G58" s="6">
        <f>VLOOKUP(C58,'Points Master'!B:L,7,FALSE)</f>
        <v>0</v>
      </c>
      <c r="H58" s="31">
        <f t="shared" si="8"/>
        <v>68</v>
      </c>
      <c r="I58" s="31">
        <f t="shared" si="9"/>
        <v>17</v>
      </c>
      <c r="J58" s="6">
        <f>VLOOKUP(C58,'Points Master'!B:L,8,FALSE)</f>
        <v>26</v>
      </c>
      <c r="K58" s="6">
        <f>VLOOKUP(C58,'Points Master'!B:L,9,FALSE)</f>
        <v>12</v>
      </c>
      <c r="L58" s="31">
        <f t="shared" si="10"/>
        <v>55</v>
      </c>
      <c r="M58" s="6">
        <f>VLOOKUP(C58,'Points Master'!B:L,11,FALSE)</f>
        <v>40</v>
      </c>
      <c r="N58" s="90">
        <f t="shared" si="11"/>
        <v>95</v>
      </c>
      <c r="O58" s="80"/>
      <c r="P58" s="3"/>
    </row>
    <row r="59" spans="1:16" s="1" customFormat="1" ht="11.25" customHeight="1" x14ac:dyDescent="0.15">
      <c r="A59" s="79"/>
      <c r="B59" s="67">
        <v>6</v>
      </c>
      <c r="C59" s="42" t="s">
        <v>155</v>
      </c>
      <c r="D59" s="6">
        <f>VLOOKUP(C59,'Points Master'!B:L,4,FALSE)</f>
        <v>0</v>
      </c>
      <c r="E59" s="6">
        <f>VLOOKUP(C59,'Points Master'!B:L,5,FALSE)</f>
        <v>0</v>
      </c>
      <c r="F59" s="6">
        <f>VLOOKUP(C59,'Points Master'!B:L,6,FALSE)</f>
        <v>0</v>
      </c>
      <c r="G59" s="6">
        <f>VLOOKUP(C59,'Points Master'!B:L,7,FALSE)</f>
        <v>36</v>
      </c>
      <c r="H59" s="31">
        <f t="shared" si="8"/>
        <v>36</v>
      </c>
      <c r="I59" s="31">
        <f t="shared" si="9"/>
        <v>9</v>
      </c>
      <c r="J59" s="6">
        <f>VLOOKUP(C59,'Points Master'!B:L,8,FALSE)</f>
        <v>0</v>
      </c>
      <c r="K59" s="6">
        <f>VLOOKUP(C59,'Points Master'!B:L,9,FALSE)</f>
        <v>57</v>
      </c>
      <c r="L59" s="31">
        <f t="shared" si="10"/>
        <v>66</v>
      </c>
      <c r="M59" s="6">
        <f>VLOOKUP(C59,'Points Master'!B:L,11,FALSE)</f>
        <v>20</v>
      </c>
      <c r="N59" s="90">
        <f t="shared" si="11"/>
        <v>86</v>
      </c>
      <c r="O59" s="80"/>
      <c r="P59" s="3"/>
    </row>
    <row r="60" spans="1:16" s="1" customFormat="1" ht="11.25" customHeight="1" x14ac:dyDescent="0.15">
      <c r="A60" s="79"/>
      <c r="B60" s="67">
        <v>7</v>
      </c>
      <c r="C60" s="42" t="s">
        <v>116</v>
      </c>
      <c r="D60" s="6">
        <f>VLOOKUP(C60,'Points Master'!B:L,4,FALSE)</f>
        <v>36</v>
      </c>
      <c r="E60" s="6">
        <f>VLOOKUP(C60,'Points Master'!B:L,5,FALSE)</f>
        <v>36</v>
      </c>
      <c r="F60" s="6">
        <f>VLOOKUP(C60,'Points Master'!B:L,6,FALSE)</f>
        <v>36</v>
      </c>
      <c r="G60" s="6">
        <f>VLOOKUP(C60,'Points Master'!B:L,7,FALSE)</f>
        <v>36</v>
      </c>
      <c r="H60" s="31">
        <f t="shared" si="8"/>
        <v>144</v>
      </c>
      <c r="I60" s="31">
        <f t="shared" si="9"/>
        <v>36</v>
      </c>
      <c r="J60" s="6">
        <f>VLOOKUP(C60,'Points Master'!B:L,8,FALSE)</f>
        <v>0</v>
      </c>
      <c r="K60" s="6">
        <f>VLOOKUP(C60,'Points Master'!B:L,9,FALSE)</f>
        <v>0</v>
      </c>
      <c r="L60" s="31">
        <f t="shared" si="10"/>
        <v>36</v>
      </c>
      <c r="M60" s="6">
        <f>VLOOKUP(C60,'Points Master'!B:L,11,FALSE)</f>
        <v>40</v>
      </c>
      <c r="N60" s="90">
        <f t="shared" si="11"/>
        <v>76</v>
      </c>
      <c r="O60" s="80"/>
      <c r="P60" s="3"/>
    </row>
    <row r="61" spans="1:16" s="1" customFormat="1" ht="11.25" customHeight="1" x14ac:dyDescent="0.15">
      <c r="A61" s="79"/>
      <c r="B61" s="67">
        <v>8</v>
      </c>
      <c r="C61" s="42" t="s">
        <v>165</v>
      </c>
      <c r="D61" s="6">
        <v>16</v>
      </c>
      <c r="E61" s="6">
        <v>0</v>
      </c>
      <c r="F61" s="6">
        <v>16</v>
      </c>
      <c r="G61" s="6">
        <v>16</v>
      </c>
      <c r="H61" s="31">
        <f t="shared" si="8"/>
        <v>48</v>
      </c>
      <c r="I61" s="31">
        <f t="shared" si="9"/>
        <v>12</v>
      </c>
      <c r="J61" s="6">
        <v>16</v>
      </c>
      <c r="K61" s="6">
        <v>0</v>
      </c>
      <c r="L61" s="31">
        <f t="shared" si="10"/>
        <v>28</v>
      </c>
      <c r="M61" s="6">
        <v>10</v>
      </c>
      <c r="N61" s="90">
        <f t="shared" si="11"/>
        <v>38</v>
      </c>
      <c r="O61" s="80"/>
      <c r="P61" s="3"/>
    </row>
    <row r="62" spans="1:16" s="1" customFormat="1" ht="11.25" customHeight="1" x14ac:dyDescent="0.15">
      <c r="A62" s="79"/>
      <c r="B62" s="67">
        <v>9</v>
      </c>
      <c r="C62" s="42" t="s">
        <v>167</v>
      </c>
      <c r="D62" s="6">
        <v>0</v>
      </c>
      <c r="E62" s="6">
        <v>16</v>
      </c>
      <c r="F62" s="6">
        <v>16</v>
      </c>
      <c r="G62" s="6">
        <v>16</v>
      </c>
      <c r="H62" s="31">
        <f t="shared" si="8"/>
        <v>48</v>
      </c>
      <c r="I62" s="31">
        <f t="shared" si="9"/>
        <v>12</v>
      </c>
      <c r="J62" s="6">
        <v>16</v>
      </c>
      <c r="K62" s="6">
        <v>0</v>
      </c>
      <c r="L62" s="31">
        <f t="shared" si="10"/>
        <v>28</v>
      </c>
      <c r="M62" s="6">
        <v>10</v>
      </c>
      <c r="N62" s="90">
        <f t="shared" si="11"/>
        <v>38</v>
      </c>
      <c r="O62" s="80"/>
      <c r="P62" s="3"/>
    </row>
    <row r="63" spans="1:16" s="1" customFormat="1" ht="11.25" customHeight="1" x14ac:dyDescent="0.15">
      <c r="A63" s="79"/>
      <c r="B63" s="67">
        <v>10</v>
      </c>
      <c r="C63" s="42" t="s">
        <v>114</v>
      </c>
      <c r="D63" s="6">
        <f>VLOOKUP(C63,'Points Master'!B:L,4,FALSE)</f>
        <v>67</v>
      </c>
      <c r="E63" s="6">
        <f>VLOOKUP(C63,'Points Master'!B:L,5,FALSE)</f>
        <v>0</v>
      </c>
      <c r="F63" s="6">
        <f>VLOOKUP(C63,'Points Master'!B:L,6,FALSE)</f>
        <v>0</v>
      </c>
      <c r="G63" s="6">
        <f>VLOOKUP(C63,'Points Master'!B:L,7,FALSE)</f>
        <v>0</v>
      </c>
      <c r="H63" s="31">
        <f t="shared" si="8"/>
        <v>67</v>
      </c>
      <c r="I63" s="31">
        <f t="shared" si="9"/>
        <v>16.75</v>
      </c>
      <c r="J63" s="6">
        <f>VLOOKUP(C63,'Points Master'!B:L,8,FALSE)</f>
        <v>0</v>
      </c>
      <c r="K63" s="6">
        <f>VLOOKUP(C63,'Points Master'!B:L,9,FALSE)</f>
        <v>0</v>
      </c>
      <c r="L63" s="31">
        <f t="shared" si="10"/>
        <v>16.75</v>
      </c>
      <c r="M63" s="6">
        <f>VLOOKUP(C63,'Points Master'!B:L,11,FALSE)</f>
        <v>10</v>
      </c>
      <c r="N63" s="90">
        <f t="shared" si="11"/>
        <v>26.75</v>
      </c>
      <c r="O63" s="80"/>
      <c r="P63" s="3"/>
    </row>
    <row r="64" spans="1:16" s="1" customFormat="1" ht="11.25" customHeight="1" x14ac:dyDescent="0.15">
      <c r="A64" s="79"/>
      <c r="B64" s="67">
        <v>11</v>
      </c>
      <c r="C64" s="42" t="s">
        <v>166</v>
      </c>
      <c r="D64" s="6">
        <v>16</v>
      </c>
      <c r="E64" s="6">
        <v>0</v>
      </c>
      <c r="F64" s="6">
        <v>0</v>
      </c>
      <c r="G64" s="6">
        <v>0</v>
      </c>
      <c r="H64" s="31">
        <f t="shared" si="8"/>
        <v>16</v>
      </c>
      <c r="I64" s="31">
        <f t="shared" si="9"/>
        <v>4</v>
      </c>
      <c r="J64" s="6">
        <v>0</v>
      </c>
      <c r="K64" s="6">
        <v>0</v>
      </c>
      <c r="L64" s="31">
        <f t="shared" si="10"/>
        <v>4</v>
      </c>
      <c r="M64" s="6">
        <v>10</v>
      </c>
      <c r="N64" s="90">
        <f t="shared" si="11"/>
        <v>14</v>
      </c>
      <c r="O64" s="80"/>
      <c r="P64" s="3"/>
    </row>
    <row r="65" spans="1:16" s="1" customFormat="1" ht="11.25" customHeight="1" thickBot="1" x14ac:dyDescent="0.25">
      <c r="A65" s="79"/>
      <c r="B65" s="69"/>
      <c r="C65" s="74"/>
      <c r="D65" s="71"/>
      <c r="E65" s="71"/>
      <c r="F65" s="71"/>
      <c r="G65" s="71"/>
      <c r="H65" s="72"/>
      <c r="I65" s="72"/>
      <c r="J65" s="71"/>
      <c r="K65" s="71"/>
      <c r="L65" s="72"/>
      <c r="M65" s="71"/>
      <c r="N65" s="91"/>
      <c r="O65" s="80"/>
      <c r="P65" s="3"/>
    </row>
    <row r="66" spans="1:16" s="1" customFormat="1" ht="18.75" customHeight="1" x14ac:dyDescent="0.2">
      <c r="A66" s="79"/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80"/>
      <c r="P66" s="3"/>
    </row>
    <row r="67" spans="1:16" s="1" customFormat="1" ht="18.75" customHeight="1" thickBot="1" x14ac:dyDescent="0.25">
      <c r="A67" s="79"/>
      <c r="B67" s="43" t="s">
        <v>16</v>
      </c>
      <c r="C67" s="43"/>
      <c r="D67" s="44">
        <f>COUNTIF(D71:D84,$A$1)</f>
        <v>11</v>
      </c>
      <c r="E67" s="44">
        <f>COUNTIF(E71:E84,$A$1)</f>
        <v>9</v>
      </c>
      <c r="F67" s="44">
        <f>COUNTIF(F71:F84,$A$1)</f>
        <v>10</v>
      </c>
      <c r="G67" s="44">
        <f>COUNTIF(G71:G84,$A$1)</f>
        <v>10</v>
      </c>
      <c r="H67" s="43"/>
      <c r="I67" s="43"/>
      <c r="J67" s="44">
        <f>COUNTIF(J71:J84,$A$1)</f>
        <v>9</v>
      </c>
      <c r="K67" s="44">
        <f>COUNTIF(K71:K84,$A$1)</f>
        <v>9</v>
      </c>
      <c r="L67" s="43"/>
      <c r="M67" s="44">
        <f>D67+E67+F67+G67+J67+K67</f>
        <v>58</v>
      </c>
      <c r="N67" s="112">
        <f>M67/5</f>
        <v>11.6</v>
      </c>
      <c r="O67" s="80"/>
      <c r="P67" s="3"/>
    </row>
    <row r="68" spans="1:16" s="1" customFormat="1" ht="11.25" customHeight="1" x14ac:dyDescent="0.2">
      <c r="A68" s="79"/>
      <c r="B68" s="58"/>
      <c r="C68" s="59"/>
      <c r="D68" s="60" t="s">
        <v>1</v>
      </c>
      <c r="E68" s="60" t="s">
        <v>2</v>
      </c>
      <c r="F68" s="60" t="s">
        <v>3</v>
      </c>
      <c r="G68" s="60" t="s">
        <v>4</v>
      </c>
      <c r="H68" s="87" t="s">
        <v>11</v>
      </c>
      <c r="I68" s="87" t="s">
        <v>7</v>
      </c>
      <c r="J68" s="60" t="s">
        <v>5</v>
      </c>
      <c r="K68" s="60" t="s">
        <v>6</v>
      </c>
      <c r="L68" s="87" t="s">
        <v>11</v>
      </c>
      <c r="M68" s="60" t="s">
        <v>44</v>
      </c>
      <c r="N68" s="88"/>
      <c r="O68" s="80"/>
      <c r="P68" s="13"/>
    </row>
    <row r="69" spans="1:16" s="1" customFormat="1" ht="11.25" customHeight="1" x14ac:dyDescent="0.2">
      <c r="A69" s="79"/>
      <c r="B69" s="64"/>
      <c r="C69" s="4"/>
      <c r="D69" s="15" t="s">
        <v>76</v>
      </c>
      <c r="E69" s="15" t="s">
        <v>77</v>
      </c>
      <c r="F69" s="15" t="s">
        <v>45</v>
      </c>
      <c r="G69" s="15" t="s">
        <v>78</v>
      </c>
      <c r="H69" s="33" t="s">
        <v>10</v>
      </c>
      <c r="I69" s="33" t="s">
        <v>28</v>
      </c>
      <c r="J69" s="15" t="s">
        <v>79</v>
      </c>
      <c r="K69" s="15" t="s">
        <v>80</v>
      </c>
      <c r="L69" s="33" t="s">
        <v>10</v>
      </c>
      <c r="M69" s="15" t="s">
        <v>7</v>
      </c>
      <c r="N69" s="89" t="s">
        <v>9</v>
      </c>
      <c r="O69" s="80"/>
      <c r="P69" s="13"/>
    </row>
    <row r="70" spans="1:16" s="1" customFormat="1" ht="11.25" customHeight="1" x14ac:dyDescent="0.2">
      <c r="A70" s="79"/>
      <c r="B70" s="64"/>
      <c r="C70" s="4"/>
      <c r="D70" s="15"/>
      <c r="E70" s="15"/>
      <c r="F70" s="15"/>
      <c r="G70" s="15"/>
      <c r="H70" s="33"/>
      <c r="I70" s="33"/>
      <c r="J70" s="15"/>
      <c r="K70" s="15"/>
      <c r="L70" s="33"/>
      <c r="M70" s="15"/>
      <c r="N70" s="89"/>
      <c r="O70" s="80"/>
      <c r="P70" s="13"/>
    </row>
    <row r="71" spans="1:16" s="1" customFormat="1" ht="11.25" customHeight="1" x14ac:dyDescent="0.15">
      <c r="A71" s="79"/>
      <c r="B71" s="113">
        <v>1</v>
      </c>
      <c r="C71" s="120" t="s">
        <v>178</v>
      </c>
      <c r="D71" s="115">
        <f>VLOOKUP(C71,'Points Master'!B:L,4,FALSE)</f>
        <v>67</v>
      </c>
      <c r="E71" s="115">
        <f>VLOOKUP(C71,'Points Master'!B:L,5,FALSE)</f>
        <v>77</v>
      </c>
      <c r="F71" s="115">
        <f>VLOOKUP(C71,'Points Master'!B:L,6,FALSE)</f>
        <v>57</v>
      </c>
      <c r="G71" s="115">
        <f>VLOOKUP(C71,'Points Master'!B:L,7,FALSE)</f>
        <v>67</v>
      </c>
      <c r="H71" s="116">
        <f t="shared" ref="H71:H84" si="12">D71+E71+F71+G71</f>
        <v>268</v>
      </c>
      <c r="I71" s="116">
        <f t="shared" ref="I71:I84" si="13">H71/4</f>
        <v>67</v>
      </c>
      <c r="J71" s="115">
        <f>VLOOKUP(C71,'Points Master'!B:L,8,FALSE)</f>
        <v>77</v>
      </c>
      <c r="K71" s="115">
        <f>VLOOKUP(C71,'Points Master'!B:L,9,FALSE)</f>
        <v>37</v>
      </c>
      <c r="L71" s="116">
        <f t="shared" ref="L71:L84" si="14">I71+J71+K71</f>
        <v>181</v>
      </c>
      <c r="M71" s="115">
        <f>VLOOKUP(C71,'Points Master'!B:L,11,FALSE)</f>
        <v>60</v>
      </c>
      <c r="N71" s="117">
        <f t="shared" ref="N71:N84" si="15">L71+M71</f>
        <v>241</v>
      </c>
      <c r="O71" s="80"/>
      <c r="P71" s="3"/>
    </row>
    <row r="72" spans="1:16" s="1" customFormat="1" ht="11.25" customHeight="1" x14ac:dyDescent="0.15">
      <c r="A72" s="79"/>
      <c r="B72" s="113">
        <v>2</v>
      </c>
      <c r="C72" s="120" t="s">
        <v>179</v>
      </c>
      <c r="D72" s="115">
        <f>VLOOKUP(C72,'Points Master'!B:L,4,FALSE)</f>
        <v>57</v>
      </c>
      <c r="E72" s="115">
        <f>VLOOKUP(C72,'Points Master'!B:L,5,FALSE)</f>
        <v>67</v>
      </c>
      <c r="F72" s="115">
        <f>VLOOKUP(C72,'Points Master'!B:L,6,FALSE)</f>
        <v>62</v>
      </c>
      <c r="G72" s="115">
        <f>VLOOKUP(C72,'Points Master'!B:L,7,FALSE)</f>
        <v>57</v>
      </c>
      <c r="H72" s="116">
        <f t="shared" si="12"/>
        <v>243</v>
      </c>
      <c r="I72" s="116">
        <f t="shared" si="13"/>
        <v>60.75</v>
      </c>
      <c r="J72" s="115">
        <f>VLOOKUP(C72,'Points Master'!B:L,8,FALSE)</f>
        <v>57</v>
      </c>
      <c r="K72" s="115">
        <f>VLOOKUP(C72,'Points Master'!B:L,9,FALSE)</f>
        <v>62</v>
      </c>
      <c r="L72" s="116">
        <f t="shared" si="14"/>
        <v>179.75</v>
      </c>
      <c r="M72" s="115">
        <f>VLOOKUP(C72,'Points Master'!B:L,11,FALSE)</f>
        <v>60</v>
      </c>
      <c r="N72" s="117">
        <f t="shared" si="15"/>
        <v>239.75</v>
      </c>
      <c r="O72" s="80"/>
      <c r="P72" s="3"/>
    </row>
    <row r="73" spans="1:16" s="1" customFormat="1" ht="11.25" customHeight="1" x14ac:dyDescent="0.15">
      <c r="A73" s="79"/>
      <c r="B73" s="113">
        <v>3</v>
      </c>
      <c r="C73" s="120" t="s">
        <v>180</v>
      </c>
      <c r="D73" s="115">
        <f>VLOOKUP(C73,'Points Master'!B:L,4,FALSE)</f>
        <v>77</v>
      </c>
      <c r="E73" s="115">
        <f>VLOOKUP(C73,'Points Master'!B:L,5,FALSE)</f>
        <v>37</v>
      </c>
      <c r="F73" s="115">
        <f>VLOOKUP(C73,'Points Master'!B:L,6,FALSE)</f>
        <v>67</v>
      </c>
      <c r="G73" s="115">
        <f>VLOOKUP(C73,'Points Master'!B:L,7,FALSE)</f>
        <v>37</v>
      </c>
      <c r="H73" s="116">
        <f t="shared" si="12"/>
        <v>218</v>
      </c>
      <c r="I73" s="116">
        <f t="shared" si="13"/>
        <v>54.5</v>
      </c>
      <c r="J73" s="115">
        <f>VLOOKUP(C73,'Points Master'!B:L,8,FALSE)</f>
        <v>67</v>
      </c>
      <c r="K73" s="115">
        <f>VLOOKUP(C73,'Points Master'!B:L,9,FALSE)</f>
        <v>47</v>
      </c>
      <c r="L73" s="116">
        <f t="shared" si="14"/>
        <v>168.5</v>
      </c>
      <c r="M73" s="115">
        <f>VLOOKUP(C73,'Points Master'!B:L,11,FALSE)</f>
        <v>60</v>
      </c>
      <c r="N73" s="117">
        <f t="shared" si="15"/>
        <v>228.5</v>
      </c>
      <c r="O73" s="80"/>
      <c r="P73" s="3"/>
    </row>
    <row r="74" spans="1:16" s="1" customFormat="1" ht="11.25" customHeight="1" x14ac:dyDescent="0.15">
      <c r="A74" s="79"/>
      <c r="B74" s="67">
        <v>4</v>
      </c>
      <c r="C74" s="42" t="s">
        <v>129</v>
      </c>
      <c r="D74" s="6">
        <f>VLOOKUP(C74,'Points Master'!B:L,4,FALSE)</f>
        <v>36</v>
      </c>
      <c r="E74" s="6">
        <f>VLOOKUP(C74,'Points Master'!B:L,5,FALSE)</f>
        <v>36</v>
      </c>
      <c r="F74" s="6">
        <f>VLOOKUP(C74,'Points Master'!B:L,6,FALSE)</f>
        <v>36</v>
      </c>
      <c r="G74" s="6">
        <f>VLOOKUP(C74,'Points Master'!B:L,7,FALSE)</f>
        <v>76</v>
      </c>
      <c r="H74" s="31">
        <f t="shared" si="12"/>
        <v>184</v>
      </c>
      <c r="I74" s="31">
        <f t="shared" si="13"/>
        <v>46</v>
      </c>
      <c r="J74" s="6">
        <f>VLOOKUP(C74,'Points Master'!B:L,8,FALSE)</f>
        <v>36</v>
      </c>
      <c r="K74" s="6">
        <f>VLOOKUP(C74,'Points Master'!B:L,9,FALSE)</f>
        <v>76</v>
      </c>
      <c r="L74" s="31">
        <f t="shared" si="14"/>
        <v>158</v>
      </c>
      <c r="M74" s="6">
        <f>VLOOKUP(C74,'Points Master'!B:L,11,FALSE)</f>
        <v>60</v>
      </c>
      <c r="N74" s="90">
        <f t="shared" si="15"/>
        <v>218</v>
      </c>
      <c r="O74" s="80"/>
      <c r="P74" s="3"/>
    </row>
    <row r="75" spans="1:16" s="1" customFormat="1" ht="11.25" customHeight="1" x14ac:dyDescent="0.15">
      <c r="A75" s="79"/>
      <c r="B75" s="67">
        <v>5</v>
      </c>
      <c r="C75" s="42" t="s">
        <v>127</v>
      </c>
      <c r="D75" s="6">
        <f>VLOOKUP(C75,'Points Master'!B:L,4,FALSE)</f>
        <v>36</v>
      </c>
      <c r="E75" s="6">
        <f>VLOOKUP(C75,'Points Master'!B:L,5,FALSE)</f>
        <v>62</v>
      </c>
      <c r="F75" s="6">
        <f>VLOOKUP(C75,'Points Master'!B:L,6,FALSE)</f>
        <v>77</v>
      </c>
      <c r="G75" s="6">
        <f>VLOOKUP(C75,'Points Master'!B:L,7,FALSE)</f>
        <v>62</v>
      </c>
      <c r="H75" s="31">
        <f t="shared" si="12"/>
        <v>237</v>
      </c>
      <c r="I75" s="31">
        <f t="shared" si="13"/>
        <v>59.25</v>
      </c>
      <c r="J75" s="6">
        <f>VLOOKUP(C75,'Points Master'!B:L,8,FALSE)</f>
        <v>37</v>
      </c>
      <c r="K75" s="6">
        <f>VLOOKUP(C75,'Points Master'!B:L,9,FALSE)</f>
        <v>57</v>
      </c>
      <c r="L75" s="31">
        <f t="shared" si="14"/>
        <v>153.25</v>
      </c>
      <c r="M75" s="6">
        <f>VLOOKUP(C75,'Points Master'!B:L,11,FALSE)</f>
        <v>60</v>
      </c>
      <c r="N75" s="90">
        <f t="shared" si="15"/>
        <v>213.25</v>
      </c>
      <c r="O75" s="80"/>
      <c r="P75" s="3"/>
    </row>
    <row r="76" spans="1:16" s="1" customFormat="1" ht="11.25" customHeight="1" x14ac:dyDescent="0.15">
      <c r="A76" s="79"/>
      <c r="B76" s="67">
        <v>6</v>
      </c>
      <c r="C76" s="42" t="s">
        <v>112</v>
      </c>
      <c r="D76" s="6">
        <v>16</v>
      </c>
      <c r="E76" s="6">
        <v>16</v>
      </c>
      <c r="F76" s="6">
        <v>16</v>
      </c>
      <c r="G76" s="6">
        <v>16</v>
      </c>
      <c r="H76" s="31">
        <f t="shared" si="12"/>
        <v>64</v>
      </c>
      <c r="I76" s="31">
        <f t="shared" si="13"/>
        <v>16</v>
      </c>
      <c r="J76" s="6">
        <v>16</v>
      </c>
      <c r="K76" s="6">
        <f>VLOOKUP(C76,'Points Master'!B:L,9,FALSE)</f>
        <v>77</v>
      </c>
      <c r="L76" s="31">
        <f t="shared" si="14"/>
        <v>109</v>
      </c>
      <c r="M76" s="6">
        <f>VLOOKUP(C76,'Points Master'!B:L,11,FALSE)</f>
        <v>60</v>
      </c>
      <c r="N76" s="90">
        <f t="shared" si="15"/>
        <v>169</v>
      </c>
      <c r="O76" s="80"/>
      <c r="P76" s="3"/>
    </row>
    <row r="77" spans="1:16" s="1" customFormat="1" ht="11.25" customHeight="1" x14ac:dyDescent="0.15">
      <c r="A77" s="79"/>
      <c r="B77" s="67">
        <v>7</v>
      </c>
      <c r="C77" s="42" t="s">
        <v>128</v>
      </c>
      <c r="D77" s="6">
        <f>VLOOKUP(C77,'Points Master'!B:L,4,FALSE)</f>
        <v>36</v>
      </c>
      <c r="E77" s="6">
        <f>VLOOKUP(C77,'Points Master'!B:L,5,FALSE)</f>
        <v>36</v>
      </c>
      <c r="F77" s="6">
        <f>VLOOKUP(C77,'Points Master'!B:L,6,FALSE)</f>
        <v>36</v>
      </c>
      <c r="G77" s="6">
        <f>VLOOKUP(C77,'Points Master'!B:L,7,FALSE)</f>
        <v>36</v>
      </c>
      <c r="H77" s="31">
        <f t="shared" si="12"/>
        <v>144</v>
      </c>
      <c r="I77" s="31">
        <f t="shared" si="13"/>
        <v>36</v>
      </c>
      <c r="J77" s="6">
        <f>VLOOKUP(C77,'Points Master'!B:L,8,FALSE)</f>
        <v>36</v>
      </c>
      <c r="K77" s="6">
        <f>VLOOKUP(C77,'Points Master'!B:L,9,FALSE)</f>
        <v>36</v>
      </c>
      <c r="L77" s="31">
        <f t="shared" si="14"/>
        <v>108</v>
      </c>
      <c r="M77" s="6">
        <f>VLOOKUP(C77,'Points Master'!B:L,11,FALSE)</f>
        <v>60</v>
      </c>
      <c r="N77" s="90">
        <f t="shared" si="15"/>
        <v>168</v>
      </c>
      <c r="O77" s="80"/>
      <c r="P77" s="3"/>
    </row>
    <row r="78" spans="1:16" s="1" customFormat="1" ht="11.25" customHeight="1" x14ac:dyDescent="0.15">
      <c r="A78" s="79"/>
      <c r="B78" s="67">
        <v>8</v>
      </c>
      <c r="C78" s="42" t="s">
        <v>111</v>
      </c>
      <c r="D78" s="6">
        <v>0</v>
      </c>
      <c r="E78" s="6">
        <v>16</v>
      </c>
      <c r="F78" s="6">
        <v>16</v>
      </c>
      <c r="G78" s="6">
        <v>16</v>
      </c>
      <c r="H78" s="31">
        <f t="shared" si="12"/>
        <v>48</v>
      </c>
      <c r="I78" s="31">
        <f t="shared" si="13"/>
        <v>12</v>
      </c>
      <c r="J78" s="6">
        <v>16</v>
      </c>
      <c r="K78" s="6">
        <f>VLOOKUP(C78,'Points Master'!B:L,9,FALSE)</f>
        <v>26</v>
      </c>
      <c r="L78" s="31">
        <f t="shared" si="14"/>
        <v>54</v>
      </c>
      <c r="M78" s="6">
        <f>VLOOKUP(C78,'Points Master'!B:L,11,FALSE)</f>
        <v>50</v>
      </c>
      <c r="N78" s="90">
        <f t="shared" si="15"/>
        <v>104</v>
      </c>
      <c r="O78" s="80"/>
      <c r="P78" s="3"/>
    </row>
    <row r="79" spans="1:16" s="1" customFormat="1" ht="11.25" customHeight="1" x14ac:dyDescent="0.15">
      <c r="A79" s="79"/>
      <c r="B79" s="67">
        <v>9</v>
      </c>
      <c r="C79" s="42" t="s">
        <v>115</v>
      </c>
      <c r="D79" s="6">
        <v>16</v>
      </c>
      <c r="E79" s="6">
        <v>16</v>
      </c>
      <c r="F79" s="6">
        <v>16</v>
      </c>
      <c r="G79" s="6">
        <v>16</v>
      </c>
      <c r="H79" s="31">
        <f t="shared" si="12"/>
        <v>64</v>
      </c>
      <c r="I79" s="31">
        <f t="shared" si="13"/>
        <v>16</v>
      </c>
      <c r="J79" s="6">
        <v>16</v>
      </c>
      <c r="K79" s="6">
        <f>VLOOKUP(C79,'Points Master'!B:L,9,FALSE)</f>
        <v>0</v>
      </c>
      <c r="L79" s="31">
        <f t="shared" si="14"/>
        <v>32</v>
      </c>
      <c r="M79" s="6">
        <f>VLOOKUP(C79,'Points Master'!B:L,11,FALSE)</f>
        <v>40</v>
      </c>
      <c r="N79" s="90">
        <f t="shared" si="15"/>
        <v>72</v>
      </c>
      <c r="O79" s="80"/>
      <c r="P79" s="3"/>
    </row>
    <row r="80" spans="1:16" s="1" customFormat="1" ht="11.25" customHeight="1" x14ac:dyDescent="0.15">
      <c r="A80" s="79"/>
      <c r="B80" s="67">
        <v>10</v>
      </c>
      <c r="C80" s="42" t="s">
        <v>126</v>
      </c>
      <c r="D80" s="6">
        <f>VLOOKUP(C80,'Points Master'!B:L,4,FALSE)</f>
        <v>62</v>
      </c>
      <c r="E80" s="6">
        <f>VLOOKUP(C80,'Points Master'!B:L,5,FALSE)</f>
        <v>0</v>
      </c>
      <c r="F80" s="6">
        <f>VLOOKUP(C80,'Points Master'!B:L,6,FALSE)</f>
        <v>36</v>
      </c>
      <c r="G80" s="6">
        <f>VLOOKUP(C80,'Points Master'!B:L,7,FALSE)</f>
        <v>0</v>
      </c>
      <c r="H80" s="31">
        <f t="shared" si="12"/>
        <v>98</v>
      </c>
      <c r="I80" s="31">
        <f t="shared" si="13"/>
        <v>24.5</v>
      </c>
      <c r="J80" s="6">
        <f>VLOOKUP(C80,'Points Master'!B:L,8,FALSE)</f>
        <v>0</v>
      </c>
      <c r="K80" s="6">
        <f>VLOOKUP(C80,'Points Master'!B:L,9,FALSE)</f>
        <v>0</v>
      </c>
      <c r="L80" s="31">
        <f t="shared" si="14"/>
        <v>24.5</v>
      </c>
      <c r="M80" s="6">
        <f>VLOOKUP(C80,'Points Master'!B:L,11,FALSE)</f>
        <v>20</v>
      </c>
      <c r="N80" s="90">
        <f t="shared" si="15"/>
        <v>44.5</v>
      </c>
      <c r="O80" s="80"/>
      <c r="P80" s="3"/>
    </row>
    <row r="81" spans="1:16" s="1" customFormat="1" ht="11.25" customHeight="1" x14ac:dyDescent="0.15">
      <c r="A81" s="79"/>
      <c r="B81" s="67">
        <v>11</v>
      </c>
      <c r="C81" s="42" t="s">
        <v>116</v>
      </c>
      <c r="D81" s="6">
        <v>16</v>
      </c>
      <c r="E81" s="6">
        <v>0</v>
      </c>
      <c r="F81" s="6">
        <v>0</v>
      </c>
      <c r="G81" s="6">
        <v>0</v>
      </c>
      <c r="H81" s="31">
        <f t="shared" si="12"/>
        <v>16</v>
      </c>
      <c r="I81" s="31">
        <f t="shared" si="13"/>
        <v>4</v>
      </c>
      <c r="J81" s="6">
        <f>VLOOKUP(C81,'Points Master'!B:L,8,FALSE)</f>
        <v>0</v>
      </c>
      <c r="K81" s="6">
        <f>VLOOKUP(C81,'Points Master'!B:L,9,FALSE)</f>
        <v>0</v>
      </c>
      <c r="L81" s="31">
        <f t="shared" si="14"/>
        <v>4</v>
      </c>
      <c r="M81" s="6">
        <f>VLOOKUP(C81,'Points Master'!B:L,11,FALSE)</f>
        <v>40</v>
      </c>
      <c r="N81" s="90">
        <f t="shared" si="15"/>
        <v>44</v>
      </c>
      <c r="O81" s="80"/>
      <c r="P81" s="3"/>
    </row>
    <row r="82" spans="1:16" s="1" customFormat="1" ht="11.25" customHeight="1" x14ac:dyDescent="0.15">
      <c r="A82" s="79"/>
      <c r="B82" s="67">
        <v>12</v>
      </c>
      <c r="C82" s="42" t="s">
        <v>160</v>
      </c>
      <c r="D82" s="6">
        <f>VLOOKUP(C82,'Points Master'!B:L,4,FALSE)</f>
        <v>0</v>
      </c>
      <c r="E82" s="6">
        <f>VLOOKUP(C82,'Points Master'!B:L,5,FALSE)</f>
        <v>0</v>
      </c>
      <c r="F82" s="6">
        <f>VLOOKUP(C82,'Points Master'!B:L,6,FALSE)</f>
        <v>0</v>
      </c>
      <c r="G82" s="6">
        <f>VLOOKUP(C82,'Points Master'!B:L,7,FALSE)</f>
        <v>0</v>
      </c>
      <c r="H82" s="31">
        <f t="shared" si="12"/>
        <v>0</v>
      </c>
      <c r="I82" s="31">
        <f t="shared" si="13"/>
        <v>0</v>
      </c>
      <c r="J82" s="6">
        <f>VLOOKUP(C82,'Points Master'!B:L,8,FALSE)</f>
        <v>0</v>
      </c>
      <c r="K82" s="6">
        <f>VLOOKUP(C82,'Points Master'!B:L,9,FALSE)</f>
        <v>26</v>
      </c>
      <c r="L82" s="31">
        <f t="shared" si="14"/>
        <v>26</v>
      </c>
      <c r="M82" s="6">
        <f>VLOOKUP(C82,'Points Master'!B:L,11,FALSE)</f>
        <v>10</v>
      </c>
      <c r="N82" s="90">
        <f t="shared" si="15"/>
        <v>36</v>
      </c>
      <c r="O82" s="80"/>
      <c r="P82" s="3"/>
    </row>
    <row r="83" spans="1:16" s="1" customFormat="1" ht="11.25" customHeight="1" x14ac:dyDescent="0.15">
      <c r="A83" s="79"/>
      <c r="B83" s="67">
        <v>13</v>
      </c>
      <c r="C83" s="42" t="s">
        <v>157</v>
      </c>
      <c r="D83" s="6">
        <f>VLOOKUP(C83,'Points Master'!B:L,4,FALSE)</f>
        <v>0</v>
      </c>
      <c r="E83" s="6">
        <f>VLOOKUP(C83,'Points Master'!B:L,5,FALSE)</f>
        <v>0</v>
      </c>
      <c r="F83" s="6">
        <f>VLOOKUP(C83,'Points Master'!B:L,6,FALSE)</f>
        <v>0</v>
      </c>
      <c r="G83" s="6">
        <f>VLOOKUP(C83,'Points Master'!B:L,7,FALSE)</f>
        <v>36</v>
      </c>
      <c r="H83" s="31">
        <f t="shared" si="12"/>
        <v>36</v>
      </c>
      <c r="I83" s="31">
        <f t="shared" si="13"/>
        <v>9</v>
      </c>
      <c r="J83" s="6">
        <f>VLOOKUP(C83,'Points Master'!B:L,8,FALSE)</f>
        <v>0</v>
      </c>
      <c r="K83" s="6">
        <f>VLOOKUP(C83,'Points Master'!B:L,9,FALSE)</f>
        <v>0</v>
      </c>
      <c r="L83" s="31">
        <f t="shared" si="14"/>
        <v>9</v>
      </c>
      <c r="M83" s="6">
        <f>VLOOKUP(C83,'Points Master'!B:L,11,FALSE)</f>
        <v>10</v>
      </c>
      <c r="N83" s="90">
        <f t="shared" si="15"/>
        <v>19</v>
      </c>
      <c r="O83" s="80"/>
      <c r="P83" s="3"/>
    </row>
    <row r="84" spans="1:16" s="1" customFormat="1" ht="11.25" customHeight="1" x14ac:dyDescent="0.15">
      <c r="A84" s="79"/>
      <c r="B84" s="67">
        <v>14</v>
      </c>
      <c r="C84" s="42" t="s">
        <v>114</v>
      </c>
      <c r="D84" s="6">
        <v>16</v>
      </c>
      <c r="E84" s="6">
        <v>0</v>
      </c>
      <c r="F84" s="6">
        <v>0</v>
      </c>
      <c r="G84" s="6">
        <v>0</v>
      </c>
      <c r="H84" s="31">
        <f t="shared" si="12"/>
        <v>16</v>
      </c>
      <c r="I84" s="31">
        <f t="shared" si="13"/>
        <v>4</v>
      </c>
      <c r="J84" s="6">
        <f>VLOOKUP(C84,'Points Master'!B:L,8,FALSE)</f>
        <v>0</v>
      </c>
      <c r="K84" s="6">
        <f>VLOOKUP(C84,'Points Master'!B:L,9,FALSE)</f>
        <v>0</v>
      </c>
      <c r="L84" s="31">
        <f t="shared" si="14"/>
        <v>4</v>
      </c>
      <c r="M84" s="6">
        <f>VLOOKUP(C84,'Points Master'!B:L,11,FALSE)</f>
        <v>10</v>
      </c>
      <c r="N84" s="90">
        <f t="shared" si="15"/>
        <v>14</v>
      </c>
      <c r="O84" s="80"/>
      <c r="P84" s="3"/>
    </row>
    <row r="85" spans="1:16" s="1" customFormat="1" ht="11.25" customHeight="1" thickBot="1" x14ac:dyDescent="0.25">
      <c r="A85" s="79"/>
      <c r="B85" s="69"/>
      <c r="C85" s="70"/>
      <c r="D85" s="71"/>
      <c r="E85" s="71"/>
      <c r="F85" s="71"/>
      <c r="G85" s="71"/>
      <c r="H85" s="72"/>
      <c r="I85" s="72"/>
      <c r="J85" s="71"/>
      <c r="K85" s="71"/>
      <c r="L85" s="72"/>
      <c r="M85" s="71"/>
      <c r="N85" s="91"/>
      <c r="O85" s="80"/>
      <c r="P85" s="3"/>
    </row>
    <row r="86" spans="1:16" s="1" customFormat="1" ht="18.75" customHeight="1" thickBot="1" x14ac:dyDescent="0.25">
      <c r="A86" s="81"/>
      <c r="B86" s="82"/>
      <c r="C86" s="83"/>
      <c r="D86" s="84"/>
      <c r="E86" s="84"/>
      <c r="F86" s="84"/>
      <c r="G86" s="84"/>
      <c r="H86" s="84"/>
      <c r="I86" s="84"/>
      <c r="J86" s="84"/>
      <c r="K86" s="84"/>
      <c r="L86" s="84"/>
      <c r="M86" s="84"/>
      <c r="N86" s="85"/>
      <c r="O86" s="86"/>
      <c r="P86" s="3"/>
    </row>
    <row r="87" spans="1:16" ht="11.25" customHeight="1" x14ac:dyDescent="0.2">
      <c r="C87" s="2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</row>
    <row r="88" spans="1:16" ht="11.25" customHeight="1" x14ac:dyDescent="0.2">
      <c r="C88" s="2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</row>
    <row r="89" spans="1:16" ht="11.25" customHeight="1" x14ac:dyDescent="0.2">
      <c r="C89" s="2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</row>
    <row r="90" spans="1:16" ht="11.25" customHeight="1" x14ac:dyDescent="0.2">
      <c r="C90" s="2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</row>
    <row r="91" spans="1:16" ht="11.25" customHeight="1" x14ac:dyDescent="0.2">
      <c r="C91" s="2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</row>
    <row r="92" spans="1:16" ht="11.25" customHeight="1" x14ac:dyDescent="0.2">
      <c r="C92" s="2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</row>
    <row r="93" spans="1:16" ht="11.25" customHeight="1" x14ac:dyDescent="0.2">
      <c r="C93" s="2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</row>
    <row r="94" spans="1:16" ht="11.25" customHeight="1" x14ac:dyDescent="0.2">
      <c r="C94" s="2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</row>
    <row r="95" spans="1:16" ht="11.25" customHeight="1" x14ac:dyDescent="0.2">
      <c r="C95" s="2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</row>
    <row r="96" spans="1:16" ht="11.25" customHeight="1" x14ac:dyDescent="0.2">
      <c r="C96" s="2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</row>
    <row r="97" spans="3:14" ht="11.25" customHeight="1" x14ac:dyDescent="0.2">
      <c r="C97" s="2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</row>
    <row r="98" spans="3:14" ht="11.25" customHeight="1" x14ac:dyDescent="0.2">
      <c r="C98" s="2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</row>
    <row r="99" spans="3:14" ht="11.25" customHeight="1" x14ac:dyDescent="0.2">
      <c r="C99" s="2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</row>
    <row r="100" spans="3:14" ht="11.25" customHeight="1" x14ac:dyDescent="0.2">
      <c r="C100" s="2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</row>
    <row r="101" spans="3:14" ht="11.25" customHeight="1" x14ac:dyDescent="0.2">
      <c r="C101" s="2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</row>
    <row r="102" spans="3:14" ht="11.25" customHeight="1" x14ac:dyDescent="0.2">
      <c r="C102" s="2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</row>
    <row r="103" spans="3:14" ht="11.25" customHeight="1" x14ac:dyDescent="0.2">
      <c r="C103" s="2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</row>
    <row r="104" spans="3:14" ht="11.25" customHeight="1" x14ac:dyDescent="0.2">
      <c r="C104" s="2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</row>
    <row r="105" spans="3:14" ht="11.25" customHeight="1" x14ac:dyDescent="0.2">
      <c r="C105" s="2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</row>
    <row r="106" spans="3:14" ht="11.25" customHeight="1" x14ac:dyDescent="0.2">
      <c r="C106" s="2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</row>
    <row r="107" spans="3:14" ht="11.25" customHeight="1" x14ac:dyDescent="0.2">
      <c r="C107" s="2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</row>
    <row r="108" spans="3:14" ht="11.25" customHeight="1" x14ac:dyDescent="0.2">
      <c r="C108" s="2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</row>
    <row r="109" spans="3:14" ht="11.25" customHeight="1" x14ac:dyDescent="0.2">
      <c r="C109" s="2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</row>
    <row r="110" spans="3:14" ht="11.25" customHeight="1" x14ac:dyDescent="0.2">
      <c r="C110" s="2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</row>
    <row r="111" spans="3:14" ht="11.25" customHeight="1" x14ac:dyDescent="0.2">
      <c r="C111" s="2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</row>
    <row r="112" spans="3:14" ht="11.25" customHeight="1" x14ac:dyDescent="0.2">
      <c r="C112" s="2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</row>
    <row r="113" spans="3:14" ht="11.25" customHeight="1" x14ac:dyDescent="0.2">
      <c r="C113" s="2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</row>
    <row r="114" spans="3:14" ht="11.25" customHeight="1" x14ac:dyDescent="0.2">
      <c r="C114" s="2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</row>
    <row r="115" spans="3:14" ht="11.25" customHeight="1" x14ac:dyDescent="0.2">
      <c r="C115" s="2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</row>
    <row r="116" spans="3:14" ht="11.25" customHeight="1" x14ac:dyDescent="0.2">
      <c r="C116" s="2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</row>
    <row r="117" spans="3:14" ht="11.25" customHeight="1" x14ac:dyDescent="0.2">
      <c r="C117" s="2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</row>
    <row r="118" spans="3:14" ht="11.25" customHeight="1" x14ac:dyDescent="0.2">
      <c r="C118" s="2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</row>
    <row r="119" spans="3:14" ht="11.25" customHeight="1" x14ac:dyDescent="0.2">
      <c r="C119" s="2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</row>
    <row r="120" spans="3:14" ht="11.25" customHeight="1" x14ac:dyDescent="0.2">
      <c r="C120" s="2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</row>
    <row r="121" spans="3:14" ht="11.25" customHeight="1" x14ac:dyDescent="0.2">
      <c r="C121" s="2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</row>
    <row r="122" spans="3:14" ht="11.25" customHeight="1" x14ac:dyDescent="0.2">
      <c r="C122" s="2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</row>
    <row r="123" spans="3:14" ht="11.25" customHeight="1" x14ac:dyDescent="0.2">
      <c r="C123" s="2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</row>
    <row r="124" spans="3:14" ht="11.25" customHeight="1" x14ac:dyDescent="0.2">
      <c r="C124" s="2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</row>
    <row r="125" spans="3:14" ht="11.25" customHeight="1" x14ac:dyDescent="0.2">
      <c r="C125" s="2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</row>
    <row r="126" spans="3:14" ht="11.25" customHeight="1" x14ac:dyDescent="0.2">
      <c r="C126" s="2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</row>
    <row r="127" spans="3:14" ht="11.25" customHeight="1" x14ac:dyDescent="0.2">
      <c r="C127" s="2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</row>
    <row r="128" spans="3:14" ht="11.25" customHeight="1" x14ac:dyDescent="0.2">
      <c r="C128" s="2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</row>
    <row r="129" spans="3:14" ht="11.25" customHeight="1" x14ac:dyDescent="0.2">
      <c r="C129" s="2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</row>
    <row r="130" spans="3:14" ht="11.25" customHeight="1" x14ac:dyDescent="0.2">
      <c r="C130" s="2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</row>
    <row r="131" spans="3:14" ht="11.25" customHeight="1" x14ac:dyDescent="0.2">
      <c r="C131" s="2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</row>
    <row r="132" spans="3:14" ht="11.25" customHeight="1" x14ac:dyDescent="0.2">
      <c r="C132" s="2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</row>
    <row r="133" spans="3:14" ht="11.25" customHeight="1" x14ac:dyDescent="0.2">
      <c r="C133" s="2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</row>
    <row r="134" spans="3:14" ht="11.25" customHeight="1" x14ac:dyDescent="0.2">
      <c r="C134" s="2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</row>
    <row r="135" spans="3:14" ht="11.25" customHeight="1" x14ac:dyDescent="0.2">
      <c r="C135" s="2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</row>
    <row r="136" spans="3:14" ht="11.25" customHeight="1" x14ac:dyDescent="0.2">
      <c r="C136" s="2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</row>
    <row r="137" spans="3:14" ht="11.25" customHeight="1" x14ac:dyDescent="0.2">
      <c r="C137" s="2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</row>
    <row r="138" spans="3:14" ht="11.25" customHeight="1" x14ac:dyDescent="0.2">
      <c r="C138" s="2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</row>
    <row r="139" spans="3:14" ht="11.25" customHeight="1" x14ac:dyDescent="0.2">
      <c r="C139" s="2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</row>
    <row r="140" spans="3:14" ht="11.25" customHeight="1" x14ac:dyDescent="0.2">
      <c r="C140" s="2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</row>
    <row r="141" spans="3:14" ht="11.25" customHeight="1" x14ac:dyDescent="0.2">
      <c r="C141" s="2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</row>
    <row r="142" spans="3:14" ht="11.25" customHeight="1" x14ac:dyDescent="0.2">
      <c r="C142" s="2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</row>
  </sheetData>
  <sheetProtection selectLockedCells="1" selectUnlockedCells="1"/>
  <sortState ref="C7:N9">
    <sortCondition descending="1" ref="N6"/>
  </sortState>
  <phoneticPr fontId="1" type="noConversion"/>
  <printOptions horizontalCentered="1"/>
  <pageMargins left="0.39370078740157499" right="0.39370078740157499" top="0.39370078740157499" bottom="0.39370078740157499" header="0.511811023622047" footer="0.511811023622047"/>
  <pageSetup paperSize="9" scale="75" orientation="portrait" r:id="rId1"/>
  <headerFooter alignWithMargins="0"/>
  <webPublishItems count="3">
    <webPublishItem id="15372" divId="Point Standings 2011_15372" sourceType="printArea" destinationFile="C:\Documents and Settings\NicovH\My Documents\Tarlton\2011\Point Standings 2011\Pts-Reg-2011-Streetcars.htm"/>
    <webPublishItem id="18936" divId="Point Standings 2011_18936" sourceType="range" sourceRef="A2:L116" destinationFile="C:\Users\Nico\Documents\Tarlton\2011\Point Standings 2011\09.08.2011\reg_street.htm"/>
    <webPublishItem id="17200" divId="Point Standings 2011_17200" sourceType="range" sourceRef="A2:L118" destinationFile="C:\Documents and Settings\NicovH\My Documents\Tarlton\2011\Point Standings 2011\26.06.2011\pts_2011_reg_street.htm"/>
  </webPublishItem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9"/>
  </sheetPr>
  <dimension ref="A1:O82"/>
  <sheetViews>
    <sheetView showGridLines="0" topLeftCell="A43" zoomScaleNormal="100" zoomScaleSheetLayoutView="100" workbookViewId="0">
      <selection activeCell="R72" sqref="R72"/>
    </sheetView>
  </sheetViews>
  <sheetFormatPr defaultRowHeight="11.25" customHeight="1" x14ac:dyDescent="0.2"/>
  <cols>
    <col min="1" max="1" width="2.7109375" style="10" customWidth="1"/>
    <col min="2" max="2" width="3.7109375" style="11" customWidth="1"/>
    <col min="3" max="3" width="30.5703125" style="8" bestFit="1" customWidth="1"/>
    <col min="4" max="5" width="6.7109375" style="9" customWidth="1"/>
    <col min="6" max="8" width="7.7109375" style="9" bestFit="1" customWidth="1"/>
    <col min="9" max="9" width="6.7109375" style="9" customWidth="1"/>
    <col min="10" max="11" width="6.85546875" style="9" bestFit="1" customWidth="1"/>
    <col min="12" max="13" width="6.85546875" style="9" customWidth="1"/>
    <col min="14" max="14" width="2.42578125" style="8" customWidth="1"/>
    <col min="15" max="15" width="8.7109375" style="12" customWidth="1"/>
    <col min="16" max="16384" width="9.140625" style="10"/>
  </cols>
  <sheetData>
    <row r="1" spans="1:15" s="1" customFormat="1" ht="18.75" customHeight="1" x14ac:dyDescent="0.2">
      <c r="A1" s="48"/>
      <c r="B1" s="49" t="s">
        <v>61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50"/>
      <c r="O1" s="3"/>
    </row>
    <row r="2" spans="1:15" s="1" customFormat="1" ht="18.75" customHeight="1" thickBot="1" x14ac:dyDescent="0.25">
      <c r="A2" s="51"/>
      <c r="B2" s="47" t="s">
        <v>17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52"/>
      <c r="O2" s="3"/>
    </row>
    <row r="3" spans="1:15" s="1" customFormat="1" ht="11.25" customHeight="1" x14ac:dyDescent="0.2">
      <c r="A3" s="51"/>
      <c r="B3" s="58"/>
      <c r="C3" s="59"/>
      <c r="D3" s="60" t="s">
        <v>1</v>
      </c>
      <c r="E3" s="60" t="s">
        <v>2</v>
      </c>
      <c r="F3" s="60" t="s">
        <v>3</v>
      </c>
      <c r="G3" s="60" t="s">
        <v>4</v>
      </c>
      <c r="H3" s="60" t="s">
        <v>5</v>
      </c>
      <c r="I3" s="60" t="s">
        <v>6</v>
      </c>
      <c r="J3" s="61" t="s">
        <v>11</v>
      </c>
      <c r="K3" s="62" t="s">
        <v>44</v>
      </c>
      <c r="L3" s="62" t="s">
        <v>8</v>
      </c>
      <c r="M3" s="63"/>
      <c r="N3" s="52"/>
      <c r="O3" s="13"/>
    </row>
    <row r="4" spans="1:15" s="1" customFormat="1" ht="11.25" customHeight="1" x14ac:dyDescent="0.2">
      <c r="A4" s="51"/>
      <c r="B4" s="64"/>
      <c r="C4" s="4"/>
      <c r="D4" s="15" t="s">
        <v>76</v>
      </c>
      <c r="E4" s="15" t="s">
        <v>77</v>
      </c>
      <c r="F4" s="15" t="s">
        <v>45</v>
      </c>
      <c r="G4" s="15" t="s">
        <v>78</v>
      </c>
      <c r="H4" s="15" t="s">
        <v>79</v>
      </c>
      <c r="I4" s="15" t="s">
        <v>80</v>
      </c>
      <c r="J4" s="30" t="s">
        <v>10</v>
      </c>
      <c r="K4" s="5" t="s">
        <v>7</v>
      </c>
      <c r="L4" s="5" t="s">
        <v>7</v>
      </c>
      <c r="M4" s="65" t="s">
        <v>9</v>
      </c>
      <c r="N4" s="52"/>
      <c r="O4" s="13"/>
    </row>
    <row r="5" spans="1:15" s="1" customFormat="1" ht="11.25" customHeight="1" x14ac:dyDescent="0.2">
      <c r="A5" s="51"/>
      <c r="B5" s="64"/>
      <c r="C5" s="4"/>
      <c r="D5" s="5"/>
      <c r="E5" s="5"/>
      <c r="F5" s="5"/>
      <c r="G5" s="5"/>
      <c r="H5" s="5"/>
      <c r="I5" s="15"/>
      <c r="J5" s="33"/>
      <c r="K5" s="15"/>
      <c r="L5" s="15"/>
      <c r="M5" s="66"/>
      <c r="N5" s="52"/>
      <c r="O5" s="13"/>
    </row>
    <row r="6" spans="1:15" s="1" customFormat="1" ht="11.25" customHeight="1" x14ac:dyDescent="0.2">
      <c r="A6" s="51"/>
      <c r="B6" s="67">
        <v>1</v>
      </c>
      <c r="C6" s="2" t="s">
        <v>81</v>
      </c>
      <c r="D6" s="6">
        <f>VLOOKUP(C6,'Points Master'!$B:$L,4,FALSE)</f>
        <v>14</v>
      </c>
      <c r="E6" s="6">
        <f>VLOOKUP(C6,'Points Master'!B:L,5,FALSE)</f>
        <v>20</v>
      </c>
      <c r="F6" s="6">
        <f>VLOOKUP(C6,'Points Master'!B:L,6,FALSE)</f>
        <v>14</v>
      </c>
      <c r="G6" s="6">
        <f>VLOOKUP(C6,'Points Master'!B:L,7,FALSE)</f>
        <v>15</v>
      </c>
      <c r="H6" s="6">
        <f>VLOOKUP(C6,'Points Master'!B:L,8,FALSE)</f>
        <v>21</v>
      </c>
      <c r="I6" s="6">
        <f>VLOOKUP(C6,'Points Master'!B:L,9,FALSE)</f>
        <v>0</v>
      </c>
      <c r="J6" s="31">
        <f>D6+E6+F6+G6+H6+I6</f>
        <v>84</v>
      </c>
      <c r="K6" s="6">
        <f>VLOOKUP(C6,'Points Master'!$B:$L,11,FALSE)</f>
        <v>50</v>
      </c>
      <c r="L6" s="6">
        <f>VLOOKUP(C6,'Points Master'!$B:$L,10,FALSE)</f>
        <v>0</v>
      </c>
      <c r="M6" s="68">
        <f>J6+K6+L6</f>
        <v>134</v>
      </c>
      <c r="N6" s="52"/>
      <c r="O6" s="3"/>
    </row>
    <row r="7" spans="1:15" s="1" customFormat="1" ht="11.25" customHeight="1" x14ac:dyDescent="0.2">
      <c r="A7" s="51"/>
      <c r="B7" s="67">
        <v>2</v>
      </c>
      <c r="C7" s="2" t="s">
        <v>18</v>
      </c>
      <c r="D7" s="6">
        <f>VLOOKUP(C7,'Points Master'!$B:$L,4,FALSE)</f>
        <v>15</v>
      </c>
      <c r="E7" s="6">
        <f>VLOOKUP(C7,'Points Master'!B:L,5,FALSE)</f>
        <v>15</v>
      </c>
      <c r="F7" s="6">
        <f>VLOOKUP(C7,'Points Master'!B:L,6,FALSE)</f>
        <v>15</v>
      </c>
      <c r="G7" s="6">
        <f>VLOOKUP(C7,'Points Master'!B:L,7,FALSE)</f>
        <v>14</v>
      </c>
      <c r="H7" s="6">
        <f>VLOOKUP(C7,'Points Master'!B:L,8,FALSE)</f>
        <v>0</v>
      </c>
      <c r="I7" s="6">
        <f>VLOOKUP(C7,'Points Master'!B:L,9,FALSE)</f>
        <v>0</v>
      </c>
      <c r="J7" s="31">
        <f>D7+E7+F7+G7+H7+I7</f>
        <v>59</v>
      </c>
      <c r="K7" s="6">
        <f>VLOOKUP(C7,'Points Master'!$B:$L,11,FALSE)</f>
        <v>40</v>
      </c>
      <c r="L7" s="6">
        <f>VLOOKUP(C7,'Points Master'!$B:$L,10,FALSE)</f>
        <v>0</v>
      </c>
      <c r="M7" s="68">
        <f>J7+K7+L7</f>
        <v>99</v>
      </c>
      <c r="N7" s="52"/>
      <c r="O7" s="3"/>
    </row>
    <row r="8" spans="1:15" s="1" customFormat="1" ht="11.25" customHeight="1" thickBot="1" x14ac:dyDescent="0.25">
      <c r="A8" s="51"/>
      <c r="B8" s="69"/>
      <c r="C8" s="74"/>
      <c r="D8" s="71"/>
      <c r="E8" s="71"/>
      <c r="F8" s="71"/>
      <c r="G8" s="71"/>
      <c r="H8" s="71"/>
      <c r="I8" s="71"/>
      <c r="J8" s="72"/>
      <c r="K8" s="71"/>
      <c r="L8" s="71"/>
      <c r="M8" s="73"/>
      <c r="N8" s="52"/>
      <c r="O8" s="3"/>
    </row>
    <row r="9" spans="1:15" s="1" customFormat="1" ht="18.75" customHeight="1" x14ac:dyDescent="0.2">
      <c r="A9" s="51"/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52"/>
      <c r="O9" s="3"/>
    </row>
    <row r="10" spans="1:15" s="1" customFormat="1" ht="18.75" customHeight="1" thickBot="1" x14ac:dyDescent="0.25">
      <c r="A10" s="51"/>
      <c r="B10" s="47" t="s">
        <v>62</v>
      </c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52"/>
      <c r="O10" s="3"/>
    </row>
    <row r="11" spans="1:15" s="1" customFormat="1" ht="11.25" customHeight="1" x14ac:dyDescent="0.2">
      <c r="A11" s="51"/>
      <c r="B11" s="58"/>
      <c r="C11" s="59"/>
      <c r="D11" s="60" t="s">
        <v>1</v>
      </c>
      <c r="E11" s="60" t="s">
        <v>2</v>
      </c>
      <c r="F11" s="60" t="s">
        <v>3</v>
      </c>
      <c r="G11" s="60" t="s">
        <v>4</v>
      </c>
      <c r="H11" s="60" t="s">
        <v>5</v>
      </c>
      <c r="I11" s="60" t="s">
        <v>6</v>
      </c>
      <c r="J11" s="61" t="s">
        <v>11</v>
      </c>
      <c r="K11" s="62" t="s">
        <v>44</v>
      </c>
      <c r="L11" s="62" t="s">
        <v>8</v>
      </c>
      <c r="M11" s="63"/>
      <c r="N11" s="52"/>
      <c r="O11" s="13"/>
    </row>
    <row r="12" spans="1:15" s="1" customFormat="1" ht="11.25" customHeight="1" x14ac:dyDescent="0.2">
      <c r="A12" s="51"/>
      <c r="B12" s="64"/>
      <c r="C12" s="4"/>
      <c r="D12" s="15" t="s">
        <v>76</v>
      </c>
      <c r="E12" s="15" t="s">
        <v>77</v>
      </c>
      <c r="F12" s="15" t="s">
        <v>45</v>
      </c>
      <c r="G12" s="15" t="s">
        <v>78</v>
      </c>
      <c r="H12" s="15" t="s">
        <v>79</v>
      </c>
      <c r="I12" s="15" t="s">
        <v>80</v>
      </c>
      <c r="J12" s="30" t="s">
        <v>10</v>
      </c>
      <c r="K12" s="5" t="s">
        <v>7</v>
      </c>
      <c r="L12" s="5" t="s">
        <v>7</v>
      </c>
      <c r="M12" s="65" t="s">
        <v>9</v>
      </c>
      <c r="N12" s="52"/>
      <c r="O12" s="13"/>
    </row>
    <row r="13" spans="1:15" s="1" customFormat="1" ht="11.25" customHeight="1" x14ac:dyDescent="0.2">
      <c r="A13" s="51"/>
      <c r="B13" s="64"/>
      <c r="C13" s="4"/>
      <c r="D13" s="5"/>
      <c r="E13" s="5"/>
      <c r="F13" s="5"/>
      <c r="G13" s="5"/>
      <c r="H13" s="5"/>
      <c r="I13" s="15"/>
      <c r="J13" s="33"/>
      <c r="K13" s="15"/>
      <c r="L13" s="15"/>
      <c r="M13" s="66"/>
      <c r="N13" s="52"/>
      <c r="O13" s="13"/>
    </row>
    <row r="14" spans="1:15" s="1" customFormat="1" ht="11.25" customHeight="1" x14ac:dyDescent="0.2">
      <c r="A14" s="51"/>
      <c r="B14" s="113">
        <v>1</v>
      </c>
      <c r="C14" s="114" t="s">
        <v>19</v>
      </c>
      <c r="D14" s="115">
        <f>VLOOKUP(C14,'Points Master'!$B:$L,4,FALSE)</f>
        <v>85</v>
      </c>
      <c r="E14" s="115">
        <f>VLOOKUP(C14,'Points Master'!B:L,5,FALSE)</f>
        <v>45</v>
      </c>
      <c r="F14" s="115">
        <f>VLOOKUP(C14,'Points Master'!B:L,6,FALSE)</f>
        <v>85</v>
      </c>
      <c r="G14" s="115">
        <f>VLOOKUP(C14,'Points Master'!B:L,7,FALSE)</f>
        <v>85</v>
      </c>
      <c r="H14" s="115">
        <f>VLOOKUP(C14,'Points Master'!B:L,8,FALSE)</f>
        <v>6</v>
      </c>
      <c r="I14" s="115">
        <f>VLOOKUP(C14,'Points Master'!B:L,9,FALSE)</f>
        <v>79</v>
      </c>
      <c r="J14" s="116">
        <f t="shared" ref="J14:J22" si="0">D14+E14+F14+G14+H14+I14</f>
        <v>385</v>
      </c>
      <c r="K14" s="115">
        <f>VLOOKUP(C14,'Points Master'!$B:$L,11,FALSE)</f>
        <v>60</v>
      </c>
      <c r="L14" s="115">
        <f>VLOOKUP(C14,'Points Master'!$B:$L,10,FALSE)</f>
        <v>10</v>
      </c>
      <c r="M14" s="122">
        <f t="shared" ref="M14:M22" si="1">J14+K14+L14</f>
        <v>455</v>
      </c>
      <c r="N14" s="52"/>
      <c r="O14" s="3"/>
    </row>
    <row r="15" spans="1:15" s="1" customFormat="1" ht="11.25" customHeight="1" x14ac:dyDescent="0.2">
      <c r="A15" s="51"/>
      <c r="B15" s="113">
        <v>2</v>
      </c>
      <c r="C15" s="114" t="s">
        <v>42</v>
      </c>
      <c r="D15" s="115">
        <f>VLOOKUP(C15,'Points Master'!$B:$L,4,FALSE)</f>
        <v>7</v>
      </c>
      <c r="E15" s="115">
        <f>VLOOKUP(C15,'Points Master'!B:L,5,FALSE)</f>
        <v>80</v>
      </c>
      <c r="F15" s="115">
        <f>VLOOKUP(C15,'Points Master'!B:L,6,FALSE)</f>
        <v>10</v>
      </c>
      <c r="G15" s="115">
        <f>VLOOKUP(C15,'Points Master'!B:L,7,FALSE)</f>
        <v>43</v>
      </c>
      <c r="H15" s="115">
        <f>VLOOKUP(C15,'Points Master'!B:L,8,FALSE)</f>
        <v>42</v>
      </c>
      <c r="I15" s="115">
        <f>VLOOKUP(C15,'Points Master'!B:L,9,FALSE)</f>
        <v>41</v>
      </c>
      <c r="J15" s="116">
        <f t="shared" si="0"/>
        <v>223</v>
      </c>
      <c r="K15" s="115">
        <f>VLOOKUP(C15,'Points Master'!$B:$L,11,FALSE)</f>
        <v>60</v>
      </c>
      <c r="L15" s="115">
        <f>VLOOKUP(C15,'Points Master'!$B:$L,10,FALSE)</f>
        <v>0</v>
      </c>
      <c r="M15" s="122">
        <f t="shared" si="1"/>
        <v>283</v>
      </c>
      <c r="N15" s="52"/>
      <c r="O15" s="3"/>
    </row>
    <row r="16" spans="1:15" s="1" customFormat="1" ht="11.25" customHeight="1" x14ac:dyDescent="0.2">
      <c r="A16" s="51"/>
      <c r="B16" s="113">
        <v>3</v>
      </c>
      <c r="C16" s="114" t="s">
        <v>20</v>
      </c>
      <c r="D16" s="115">
        <f>VLOOKUP(C16,'Points Master'!$B:$L,4,FALSE)</f>
        <v>11</v>
      </c>
      <c r="E16" s="115">
        <f>VLOOKUP(C16,'Points Master'!B:L,5,FALSE)</f>
        <v>44</v>
      </c>
      <c r="F16" s="115">
        <f>VLOOKUP(C16,'Points Master'!B:L,6,FALSE)</f>
        <v>73</v>
      </c>
      <c r="G16" s="115">
        <f>VLOOKUP(C16,'Points Master'!B:L,7,FALSE)</f>
        <v>74</v>
      </c>
      <c r="H16" s="115">
        <f>VLOOKUP(C16,'Points Master'!B:L,8,FALSE)</f>
        <v>0</v>
      </c>
      <c r="I16" s="115">
        <f>VLOOKUP(C16,'Points Master'!B:L,9,FALSE)</f>
        <v>16</v>
      </c>
      <c r="J16" s="116">
        <f t="shared" si="0"/>
        <v>218</v>
      </c>
      <c r="K16" s="115">
        <f>VLOOKUP(C16,'Points Master'!$B:$L,11,FALSE)</f>
        <v>50</v>
      </c>
      <c r="L16" s="115">
        <f>VLOOKUP(C16,'Points Master'!$B:$L,10,FALSE)</f>
        <v>0</v>
      </c>
      <c r="M16" s="122">
        <f t="shared" si="1"/>
        <v>268</v>
      </c>
      <c r="N16" s="52"/>
      <c r="O16" s="3"/>
    </row>
    <row r="17" spans="1:15" s="1" customFormat="1" ht="11.25" customHeight="1" x14ac:dyDescent="0.2">
      <c r="A17" s="51"/>
      <c r="B17" s="67">
        <v>4</v>
      </c>
      <c r="C17" s="2" t="s">
        <v>161</v>
      </c>
      <c r="D17" s="6">
        <f>VLOOKUP(C17,'Points Master'!$B:$L,4,FALSE)</f>
        <v>0</v>
      </c>
      <c r="E17" s="6">
        <f>VLOOKUP(C17,'Points Master'!B:L,5,FALSE)</f>
        <v>0</v>
      </c>
      <c r="F17" s="6">
        <f>VLOOKUP(C17,'Points Master'!B:L,6,FALSE)</f>
        <v>0</v>
      </c>
      <c r="G17" s="6">
        <f>VLOOKUP(C17,'Points Master'!B:L,7,FALSE)</f>
        <v>0</v>
      </c>
      <c r="H17" s="6">
        <f>VLOOKUP(C17,'Points Master'!B:L,8,FALSE)</f>
        <v>79</v>
      </c>
      <c r="I17" s="6">
        <f>VLOOKUP(C17,'Points Master'!B:L,9,FALSE)</f>
        <v>74</v>
      </c>
      <c r="J17" s="31">
        <f t="shared" si="0"/>
        <v>153</v>
      </c>
      <c r="K17" s="6">
        <f>VLOOKUP(C17,'Points Master'!$B:$L,11,FALSE)</f>
        <v>20</v>
      </c>
      <c r="L17" s="6">
        <f>VLOOKUP(C17,'Points Master'!$B:$L,10,FALSE)</f>
        <v>0</v>
      </c>
      <c r="M17" s="68">
        <f t="shared" si="1"/>
        <v>173</v>
      </c>
      <c r="N17" s="52"/>
      <c r="O17" s="3"/>
    </row>
    <row r="18" spans="1:15" s="1" customFormat="1" ht="11.25" customHeight="1" x14ac:dyDescent="0.2">
      <c r="A18" s="51"/>
      <c r="B18" s="67">
        <v>5</v>
      </c>
      <c r="C18" s="2" t="s">
        <v>146</v>
      </c>
      <c r="D18" s="6">
        <f>VLOOKUP(C18,'Points Master'!$B:$L,4,FALSE)</f>
        <v>0</v>
      </c>
      <c r="E18" s="6">
        <f>VLOOKUP(C18,'Points Master'!B:L,5,FALSE)</f>
        <v>0</v>
      </c>
      <c r="F18" s="6">
        <f>VLOOKUP(C18,'Points Master'!B:L,6,FALSE)</f>
        <v>40</v>
      </c>
      <c r="G18" s="6">
        <f>VLOOKUP(C18,'Points Master'!B:L,7,FALSE)</f>
        <v>65</v>
      </c>
      <c r="H18" s="6">
        <f>VLOOKUP(C18,'Points Master'!B:L,8,FALSE)</f>
        <v>6</v>
      </c>
      <c r="I18" s="6">
        <f>VLOOKUP(C18,'Points Master'!B:L,9,FALSE)</f>
        <v>6</v>
      </c>
      <c r="J18" s="31">
        <f t="shared" si="0"/>
        <v>117</v>
      </c>
      <c r="K18" s="6">
        <f>VLOOKUP(C18,'Points Master'!$B:$L,11,FALSE)</f>
        <v>40</v>
      </c>
      <c r="L18" s="6">
        <f>VLOOKUP(C18,'Points Master'!$B:$L,10,FALSE)</f>
        <v>0</v>
      </c>
      <c r="M18" s="68">
        <f t="shared" si="1"/>
        <v>157</v>
      </c>
      <c r="N18" s="52"/>
      <c r="O18" s="3"/>
    </row>
    <row r="19" spans="1:15" s="1" customFormat="1" ht="11.25" customHeight="1" x14ac:dyDescent="0.2">
      <c r="A19" s="51"/>
      <c r="B19" s="67">
        <v>6</v>
      </c>
      <c r="C19" s="2" t="s">
        <v>130</v>
      </c>
      <c r="D19" s="6">
        <f>VLOOKUP(C19,'Points Master'!$B:$L,4,FALSE)</f>
        <v>0</v>
      </c>
      <c r="E19" s="6">
        <f>VLOOKUP(C19,'Points Master'!B:L,5,FALSE)</f>
        <v>23</v>
      </c>
      <c r="F19" s="6">
        <f>VLOOKUP(C19,'Points Master'!B:L,6,FALSE)</f>
        <v>69</v>
      </c>
      <c r="G19" s="6">
        <f>VLOOKUP(C19,'Points Master'!B:L,7,FALSE)</f>
        <v>16</v>
      </c>
      <c r="H19" s="6">
        <f>VLOOKUP(C19,'Points Master'!B:L,8,FALSE)</f>
        <v>0</v>
      </c>
      <c r="I19" s="6">
        <f>VLOOKUP(C19,'Points Master'!B:L,9,FALSE)</f>
        <v>0</v>
      </c>
      <c r="J19" s="31">
        <f t="shared" si="0"/>
        <v>108</v>
      </c>
      <c r="K19" s="6">
        <f>VLOOKUP(C19,'Points Master'!$B:$L,11,FALSE)</f>
        <v>30</v>
      </c>
      <c r="L19" s="6">
        <f>VLOOKUP(C19,'Points Master'!$B:$L,10,FALSE)</f>
        <v>10</v>
      </c>
      <c r="M19" s="68">
        <f t="shared" si="1"/>
        <v>148</v>
      </c>
      <c r="N19" s="52"/>
      <c r="O19" s="3"/>
    </row>
    <row r="20" spans="1:15" s="1" customFormat="1" ht="11.25" customHeight="1" x14ac:dyDescent="0.2">
      <c r="A20" s="51"/>
      <c r="B20" s="67">
        <v>7</v>
      </c>
      <c r="C20" s="2" t="s">
        <v>131</v>
      </c>
      <c r="D20" s="6">
        <f>VLOOKUP(C20,'Points Master'!$B:$L,4,FALSE)</f>
        <v>0</v>
      </c>
      <c r="E20" s="6">
        <f>VLOOKUP(C20,'Points Master'!B:L,5,FALSE)</f>
        <v>65</v>
      </c>
      <c r="F20" s="6">
        <f>VLOOKUP(C20,'Points Master'!B:L,6,FALSE)</f>
        <v>0</v>
      </c>
      <c r="G20" s="6">
        <f>VLOOKUP(C20,'Points Master'!B:L,7,FALSE)</f>
        <v>0</v>
      </c>
      <c r="H20" s="6">
        <f>VLOOKUP(C20,'Points Master'!B:L,8,FALSE)</f>
        <v>0</v>
      </c>
      <c r="I20" s="6">
        <f>VLOOKUP(C20,'Points Master'!B:L,9,FALSE)</f>
        <v>42</v>
      </c>
      <c r="J20" s="31">
        <f t="shared" si="0"/>
        <v>107</v>
      </c>
      <c r="K20" s="6">
        <f>VLOOKUP(C20,'Points Master'!$B:$L,11,FALSE)</f>
        <v>20</v>
      </c>
      <c r="L20" s="6">
        <f>VLOOKUP(C20,'Points Master'!$B:$L,10,FALSE)</f>
        <v>0</v>
      </c>
      <c r="M20" s="68">
        <f t="shared" si="1"/>
        <v>127</v>
      </c>
      <c r="N20" s="52"/>
      <c r="O20" s="3"/>
    </row>
    <row r="21" spans="1:15" s="1" customFormat="1" ht="11.25" customHeight="1" x14ac:dyDescent="0.2">
      <c r="A21" s="51"/>
      <c r="B21" s="67">
        <v>8</v>
      </c>
      <c r="C21" s="2" t="s">
        <v>151</v>
      </c>
      <c r="D21" s="6">
        <f>VLOOKUP(C21,'Points Master'!$B:$L,4,FALSE)</f>
        <v>0</v>
      </c>
      <c r="E21" s="6">
        <f>VLOOKUP(C21,'Points Master'!B:L,5,FALSE)</f>
        <v>0</v>
      </c>
      <c r="F21" s="6">
        <f>VLOOKUP(C21,'Points Master'!B:L,6,FALSE)</f>
        <v>0</v>
      </c>
      <c r="G21" s="6">
        <f>VLOOKUP(C21,'Points Master'!B:L,7,FALSE)</f>
        <v>25</v>
      </c>
      <c r="H21" s="6">
        <f>VLOOKUP(C21,'Points Master'!B:L,8,FALSE)</f>
        <v>64</v>
      </c>
      <c r="I21" s="6">
        <f>VLOOKUP(C21,'Points Master'!B:L,9,FALSE)</f>
        <v>0</v>
      </c>
      <c r="J21" s="31">
        <f t="shared" si="0"/>
        <v>89</v>
      </c>
      <c r="K21" s="6">
        <f>VLOOKUP(C21,'Points Master'!$B:$L,11,FALSE)</f>
        <v>20</v>
      </c>
      <c r="L21" s="6">
        <f>VLOOKUP(C21,'Points Master'!$B:$L,10,FALSE)</f>
        <v>0</v>
      </c>
      <c r="M21" s="68">
        <f t="shared" si="1"/>
        <v>109</v>
      </c>
      <c r="N21" s="52"/>
      <c r="O21" s="3"/>
    </row>
    <row r="22" spans="1:15" s="1" customFormat="1" ht="11.25" customHeight="1" x14ac:dyDescent="0.2">
      <c r="A22" s="51"/>
      <c r="B22" s="67">
        <v>9</v>
      </c>
      <c r="C22" s="2" t="s">
        <v>132</v>
      </c>
      <c r="D22" s="6">
        <f>VLOOKUP(C22,'Points Master'!$B:$L,4,FALSE)</f>
        <v>0</v>
      </c>
      <c r="E22" s="6">
        <f>VLOOKUP(C22,'Points Master'!B:L,5,FALSE)</f>
        <v>6</v>
      </c>
      <c r="F22" s="6">
        <f>VLOOKUP(C22,'Points Master'!B:L,6,FALSE)</f>
        <v>40</v>
      </c>
      <c r="G22" s="6">
        <f>VLOOKUP(C22,'Points Master'!B:L,7,FALSE)</f>
        <v>10</v>
      </c>
      <c r="H22" s="6">
        <f>VLOOKUP(C22,'Points Master'!B:L,8,FALSE)</f>
        <v>0</v>
      </c>
      <c r="I22" s="6">
        <f>VLOOKUP(C22,'Points Master'!B:L,9,FALSE)</f>
        <v>6</v>
      </c>
      <c r="J22" s="31">
        <f t="shared" si="0"/>
        <v>62</v>
      </c>
      <c r="K22" s="6">
        <f>VLOOKUP(C22,'Points Master'!$B:$L,11,FALSE)</f>
        <v>40</v>
      </c>
      <c r="L22" s="6">
        <f>VLOOKUP(C22,'Points Master'!$B:$L,10,FALSE)</f>
        <v>0</v>
      </c>
      <c r="M22" s="68">
        <f t="shared" si="1"/>
        <v>102</v>
      </c>
      <c r="N22" s="52"/>
      <c r="O22" s="3"/>
    </row>
    <row r="23" spans="1:15" s="1" customFormat="1" ht="11.25" customHeight="1" thickBot="1" x14ac:dyDescent="0.25">
      <c r="A23" s="51"/>
      <c r="B23" s="69"/>
      <c r="C23" s="74"/>
      <c r="D23" s="71"/>
      <c r="E23" s="71"/>
      <c r="F23" s="71"/>
      <c r="G23" s="71"/>
      <c r="H23" s="71"/>
      <c r="I23" s="71"/>
      <c r="J23" s="72"/>
      <c r="K23" s="71"/>
      <c r="L23" s="71"/>
      <c r="M23" s="73"/>
      <c r="N23" s="52"/>
      <c r="O23" s="3"/>
    </row>
    <row r="24" spans="1:15" s="1" customFormat="1" ht="18.75" customHeight="1" x14ac:dyDescent="0.2">
      <c r="A24" s="51"/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52"/>
      <c r="O24" s="3"/>
    </row>
    <row r="25" spans="1:15" s="1" customFormat="1" ht="18.75" customHeight="1" thickBot="1" x14ac:dyDescent="0.25">
      <c r="A25" s="51"/>
      <c r="B25" s="47" t="s">
        <v>33</v>
      </c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52"/>
      <c r="O25" s="3"/>
    </row>
    <row r="26" spans="1:15" s="1" customFormat="1" ht="11.25" customHeight="1" x14ac:dyDescent="0.2">
      <c r="A26" s="51"/>
      <c r="B26" s="58"/>
      <c r="C26" s="59"/>
      <c r="D26" s="60" t="s">
        <v>1</v>
      </c>
      <c r="E26" s="60" t="s">
        <v>2</v>
      </c>
      <c r="F26" s="60" t="s">
        <v>3</v>
      </c>
      <c r="G26" s="60" t="s">
        <v>4</v>
      </c>
      <c r="H26" s="60" t="s">
        <v>5</v>
      </c>
      <c r="I26" s="60" t="s">
        <v>6</v>
      </c>
      <c r="J26" s="61" t="s">
        <v>11</v>
      </c>
      <c r="K26" s="62" t="s">
        <v>44</v>
      </c>
      <c r="L26" s="62" t="s">
        <v>8</v>
      </c>
      <c r="M26" s="63"/>
      <c r="N26" s="52"/>
      <c r="O26" s="13"/>
    </row>
    <row r="27" spans="1:15" s="1" customFormat="1" ht="11.25" customHeight="1" x14ac:dyDescent="0.2">
      <c r="A27" s="51"/>
      <c r="B27" s="64"/>
      <c r="C27" s="4"/>
      <c r="D27" s="15" t="s">
        <v>76</v>
      </c>
      <c r="E27" s="15" t="s">
        <v>77</v>
      </c>
      <c r="F27" s="15" t="s">
        <v>45</v>
      </c>
      <c r="G27" s="15" t="s">
        <v>78</v>
      </c>
      <c r="H27" s="15" t="s">
        <v>79</v>
      </c>
      <c r="I27" s="15" t="s">
        <v>80</v>
      </c>
      <c r="J27" s="30" t="s">
        <v>10</v>
      </c>
      <c r="K27" s="5" t="s">
        <v>7</v>
      </c>
      <c r="L27" s="5" t="s">
        <v>7</v>
      </c>
      <c r="M27" s="65" t="s">
        <v>9</v>
      </c>
      <c r="N27" s="52"/>
      <c r="O27" s="13"/>
    </row>
    <row r="28" spans="1:15" s="1" customFormat="1" ht="11.25" customHeight="1" x14ac:dyDescent="0.2">
      <c r="A28" s="51"/>
      <c r="B28" s="64"/>
      <c r="C28" s="4"/>
      <c r="D28" s="5"/>
      <c r="E28" s="5"/>
      <c r="F28" s="5"/>
      <c r="G28" s="5"/>
      <c r="H28" s="5"/>
      <c r="I28" s="15"/>
      <c r="J28" s="33"/>
      <c r="K28" s="15"/>
      <c r="L28" s="15"/>
      <c r="M28" s="66"/>
      <c r="N28" s="52"/>
      <c r="O28" s="13"/>
    </row>
    <row r="29" spans="1:15" s="1" customFormat="1" ht="11.25" customHeight="1" x14ac:dyDescent="0.2">
      <c r="A29" s="51"/>
      <c r="B29" s="113">
        <v>1</v>
      </c>
      <c r="C29" s="118" t="s">
        <v>74</v>
      </c>
      <c r="D29" s="115">
        <f>VLOOKUP(C29,'Points Master'!$B:$L,4,FALSE)</f>
        <v>83</v>
      </c>
      <c r="E29" s="115">
        <f>VLOOKUP(C29,'Points Master'!B:L,5,FALSE)</f>
        <v>59</v>
      </c>
      <c r="F29" s="115">
        <f>VLOOKUP(C29,'Points Master'!B:L,6,FALSE)</f>
        <v>36</v>
      </c>
      <c r="G29" s="115">
        <f>VLOOKUP(C29,'Points Master'!B:L,7,FALSE)</f>
        <v>79</v>
      </c>
      <c r="H29" s="115">
        <f>VLOOKUP(C29,'Points Master'!B:L,8,FALSE)</f>
        <v>69</v>
      </c>
      <c r="I29" s="115">
        <f>VLOOKUP(C29,'Points Master'!B:L,9,FALSE)</f>
        <v>54</v>
      </c>
      <c r="J29" s="116">
        <f t="shared" ref="J29:J55" si="2">D29+E29+F29+G29+H29+I29</f>
        <v>380</v>
      </c>
      <c r="K29" s="115">
        <f>VLOOKUP(C29,'Points Master'!$B:$L,11,FALSE)</f>
        <v>60</v>
      </c>
      <c r="L29" s="115">
        <f>VLOOKUP(C29,'Points Master'!$B:$L,10,FALSE)</f>
        <v>0</v>
      </c>
      <c r="M29" s="122">
        <f t="shared" ref="M29:M55" si="3">J29+K29+L29</f>
        <v>440</v>
      </c>
      <c r="N29" s="52"/>
      <c r="O29" s="3"/>
    </row>
    <row r="30" spans="1:15" s="1" customFormat="1" ht="11.25" customHeight="1" x14ac:dyDescent="0.2">
      <c r="A30" s="51"/>
      <c r="B30" s="113">
        <v>2</v>
      </c>
      <c r="C30" s="118" t="s">
        <v>22</v>
      </c>
      <c r="D30" s="115">
        <f>VLOOKUP(C30,'Points Master'!$B:$L,4,FALSE)</f>
        <v>66</v>
      </c>
      <c r="E30" s="115">
        <f>VLOOKUP(C30,'Points Master'!B:L,5,FALSE)</f>
        <v>44</v>
      </c>
      <c r="F30" s="115">
        <f>VLOOKUP(C30,'Points Master'!B:L,6,FALSE)</f>
        <v>83</v>
      </c>
      <c r="G30" s="115">
        <f>VLOOKUP(C30,'Points Master'!B:L,7,FALSE)</f>
        <v>66</v>
      </c>
      <c r="H30" s="115">
        <f>VLOOKUP(C30,'Points Master'!B:L,8,FALSE)</f>
        <v>50</v>
      </c>
      <c r="I30" s="115">
        <f>VLOOKUP(C30,'Points Master'!B:L,9,FALSE)</f>
        <v>70</v>
      </c>
      <c r="J30" s="116">
        <f t="shared" si="2"/>
        <v>379</v>
      </c>
      <c r="K30" s="115">
        <f>VLOOKUP(C30,'Points Master'!$B:$L,11,FALSE)</f>
        <v>60</v>
      </c>
      <c r="L30" s="115">
        <f>VLOOKUP(C30,'Points Master'!$B:$L,10,FALSE)</f>
        <v>0</v>
      </c>
      <c r="M30" s="122">
        <f t="shared" si="3"/>
        <v>439</v>
      </c>
      <c r="N30" s="52"/>
      <c r="O30" s="3"/>
    </row>
    <row r="31" spans="1:15" s="1" customFormat="1" ht="11.25" customHeight="1" x14ac:dyDescent="0.2">
      <c r="A31" s="51"/>
      <c r="B31" s="113">
        <v>3</v>
      </c>
      <c r="C31" s="118" t="s">
        <v>57</v>
      </c>
      <c r="D31" s="115">
        <f>VLOOKUP(C31,'Points Master'!$B:$L,4,FALSE)</f>
        <v>12</v>
      </c>
      <c r="E31" s="115">
        <f>VLOOKUP(C31,'Points Master'!B:L,5,FALSE)</f>
        <v>78</v>
      </c>
      <c r="F31" s="115">
        <f>VLOOKUP(C31,'Points Master'!B:L,6,FALSE)</f>
        <v>68</v>
      </c>
      <c r="G31" s="115">
        <f>VLOOKUP(C31,'Points Master'!B:L,7,FALSE)</f>
        <v>38</v>
      </c>
      <c r="H31" s="115">
        <f>VLOOKUP(C31,'Points Master'!B:L,8,FALSE)</f>
        <v>40</v>
      </c>
      <c r="I31" s="115">
        <f>VLOOKUP(C31,'Points Master'!B:L,9,FALSE)</f>
        <v>83</v>
      </c>
      <c r="J31" s="116">
        <f t="shared" si="2"/>
        <v>319</v>
      </c>
      <c r="K31" s="115">
        <f>VLOOKUP(C31,'Points Master'!$B:$L,11,FALSE)</f>
        <v>60</v>
      </c>
      <c r="L31" s="115">
        <f>VLOOKUP(C31,'Points Master'!$B:$L,10,FALSE)</f>
        <v>0</v>
      </c>
      <c r="M31" s="122">
        <f t="shared" si="3"/>
        <v>379</v>
      </c>
      <c r="N31" s="52"/>
      <c r="O31" s="3"/>
    </row>
    <row r="32" spans="1:15" s="1" customFormat="1" ht="11.25" customHeight="1" x14ac:dyDescent="0.2">
      <c r="A32" s="51"/>
      <c r="B32" s="67">
        <v>4</v>
      </c>
      <c r="C32" s="40" t="s">
        <v>24</v>
      </c>
      <c r="D32" s="6">
        <f>VLOOKUP(C32,'Points Master'!$B:$L,4,FALSE)</f>
        <v>64</v>
      </c>
      <c r="E32" s="6">
        <f>VLOOKUP(C32,'Points Master'!B:L,5,FALSE)</f>
        <v>41</v>
      </c>
      <c r="F32" s="6">
        <f>VLOOKUP(C32,'Points Master'!B:L,6,FALSE)</f>
        <v>44</v>
      </c>
      <c r="G32" s="6">
        <f>VLOOKUP(C32,'Points Master'!B:L,7,FALSE)</f>
        <v>72</v>
      </c>
      <c r="H32" s="6">
        <f>VLOOKUP(C32,'Points Master'!B:L,8,FALSE)</f>
        <v>64</v>
      </c>
      <c r="I32" s="6">
        <f>VLOOKUP(C32,'Points Master'!B:L,9,FALSE)</f>
        <v>12</v>
      </c>
      <c r="J32" s="31">
        <f t="shared" si="2"/>
        <v>297</v>
      </c>
      <c r="K32" s="6">
        <f>VLOOKUP(C32,'Points Master'!$B:$L,11,FALSE)</f>
        <v>60</v>
      </c>
      <c r="L32" s="6">
        <f>VLOOKUP(C32,'Points Master'!$B:$L,10,FALSE)</f>
        <v>0</v>
      </c>
      <c r="M32" s="68">
        <f t="shared" si="3"/>
        <v>357</v>
      </c>
      <c r="N32" s="52"/>
      <c r="O32" s="3"/>
    </row>
    <row r="33" spans="1:15" s="1" customFormat="1" ht="11.25" customHeight="1" x14ac:dyDescent="0.2">
      <c r="A33" s="51"/>
      <c r="B33" s="67">
        <v>5</v>
      </c>
      <c r="C33" s="40" t="s">
        <v>29</v>
      </c>
      <c r="D33" s="6">
        <f>VLOOKUP(C33,'Points Master'!$B:$L,4,FALSE)</f>
        <v>75</v>
      </c>
      <c r="E33" s="6">
        <f>VLOOKUP(C33,'Points Master'!B:L,5,FALSE)</f>
        <v>72</v>
      </c>
      <c r="F33" s="6">
        <f>VLOOKUP(C33,'Points Master'!B:L,6,FALSE)</f>
        <v>70</v>
      </c>
      <c r="G33" s="6">
        <f>VLOOKUP(C33,'Points Master'!B:L,7,FALSE)</f>
        <v>65</v>
      </c>
      <c r="H33" s="6">
        <f>VLOOKUP(C33,'Points Master'!B:L,8,FALSE)</f>
        <v>6</v>
      </c>
      <c r="I33" s="6">
        <f>VLOOKUP(C33,'Points Master'!B:L,9,FALSE)</f>
        <v>0</v>
      </c>
      <c r="J33" s="31">
        <f t="shared" si="2"/>
        <v>288</v>
      </c>
      <c r="K33" s="6">
        <f>VLOOKUP(C33,'Points Master'!$B:$L,11,FALSE)</f>
        <v>50</v>
      </c>
      <c r="L33" s="6">
        <f>VLOOKUP(C33,'Points Master'!$B:$L,10,FALSE)</f>
        <v>0</v>
      </c>
      <c r="M33" s="68">
        <f t="shared" si="3"/>
        <v>338</v>
      </c>
      <c r="N33" s="52"/>
      <c r="O33" s="3"/>
    </row>
    <row r="34" spans="1:15" s="1" customFormat="1" ht="11.25" customHeight="1" x14ac:dyDescent="0.2">
      <c r="A34" s="51"/>
      <c r="B34" s="67">
        <v>6</v>
      </c>
      <c r="C34" s="40" t="s">
        <v>55</v>
      </c>
      <c r="D34" s="6">
        <f>VLOOKUP(C34,'Points Master'!$B:$L,4,FALSE)</f>
        <v>38</v>
      </c>
      <c r="E34" s="6">
        <f>VLOOKUP(C34,'Points Master'!B:L,5,FALSE)</f>
        <v>38</v>
      </c>
      <c r="F34" s="6">
        <f>VLOOKUP(C34,'Points Master'!B:L,6,FALSE)</f>
        <v>39</v>
      </c>
      <c r="G34" s="6">
        <f>VLOOKUP(C34,'Points Master'!B:L,7,FALSE)</f>
        <v>39</v>
      </c>
      <c r="H34" s="6">
        <f>VLOOKUP(C34,'Points Master'!B:L,8,FALSE)</f>
        <v>74</v>
      </c>
      <c r="I34" s="6">
        <f>VLOOKUP(C34,'Points Master'!B:L,9,FALSE)</f>
        <v>0</v>
      </c>
      <c r="J34" s="31">
        <f t="shared" si="2"/>
        <v>228</v>
      </c>
      <c r="K34" s="6">
        <f>VLOOKUP(C34,'Points Master'!$B:$L,11,FALSE)</f>
        <v>50</v>
      </c>
      <c r="L34" s="6">
        <f>VLOOKUP(C34,'Points Master'!$B:$L,10,FALSE)</f>
        <v>0</v>
      </c>
      <c r="M34" s="68">
        <f t="shared" si="3"/>
        <v>278</v>
      </c>
      <c r="N34" s="52"/>
      <c r="O34" s="3"/>
    </row>
    <row r="35" spans="1:15" s="1" customFormat="1" ht="11.25" customHeight="1" x14ac:dyDescent="0.2">
      <c r="A35" s="51"/>
      <c r="B35" s="67">
        <v>7</v>
      </c>
      <c r="C35" s="40" t="s">
        <v>68</v>
      </c>
      <c r="D35" s="6">
        <f>VLOOKUP(C35,'Points Master'!$B:$L,4,FALSE)</f>
        <v>37</v>
      </c>
      <c r="E35" s="6">
        <f>VLOOKUP(C35,'Points Master'!B:L,5,FALSE)</f>
        <v>47</v>
      </c>
      <c r="F35" s="6">
        <f>VLOOKUP(C35,'Points Master'!B:L,6,FALSE)</f>
        <v>6</v>
      </c>
      <c r="G35" s="6">
        <f>VLOOKUP(C35,'Points Master'!B:L,7,FALSE)</f>
        <v>28</v>
      </c>
      <c r="H35" s="6">
        <f>VLOOKUP(C35,'Points Master'!B:L,8,FALSE)</f>
        <v>0</v>
      </c>
      <c r="I35" s="6">
        <f>VLOOKUP(C35,'Points Master'!B:L,9,FALSE)</f>
        <v>69</v>
      </c>
      <c r="J35" s="31">
        <f t="shared" si="2"/>
        <v>187</v>
      </c>
      <c r="K35" s="6">
        <f>VLOOKUP(C35,'Points Master'!$B:$L,11,FALSE)</f>
        <v>50</v>
      </c>
      <c r="L35" s="6">
        <f>VLOOKUP(C35,'Points Master'!$B:$L,10,FALSE)</f>
        <v>0</v>
      </c>
      <c r="M35" s="68">
        <f t="shared" si="3"/>
        <v>237</v>
      </c>
      <c r="N35" s="52"/>
      <c r="O35" s="3"/>
    </row>
    <row r="36" spans="1:15" s="1" customFormat="1" ht="11.25" customHeight="1" x14ac:dyDescent="0.2">
      <c r="A36" s="51"/>
      <c r="B36" s="67">
        <v>8</v>
      </c>
      <c r="C36" s="40" t="s">
        <v>71</v>
      </c>
      <c r="D36" s="6">
        <f>VLOOKUP(C36,'Points Master'!$B:$L,4,FALSE)</f>
        <v>12</v>
      </c>
      <c r="E36" s="6">
        <f>VLOOKUP(C36,'Points Master'!B:L,5,FALSE)</f>
        <v>55</v>
      </c>
      <c r="F36" s="6">
        <f>VLOOKUP(C36,'Points Master'!B:L,6,FALSE)</f>
        <v>6</v>
      </c>
      <c r="G36" s="6">
        <f>VLOOKUP(C36,'Points Master'!B:L,7,FALSE)</f>
        <v>48</v>
      </c>
      <c r="H36" s="6">
        <f>VLOOKUP(C36,'Points Master'!B:L,8,FALSE)</f>
        <v>12</v>
      </c>
      <c r="I36" s="6">
        <f>VLOOKUP(C36,'Points Master'!B:L,9,FALSE)</f>
        <v>6</v>
      </c>
      <c r="J36" s="31">
        <f t="shared" si="2"/>
        <v>139</v>
      </c>
      <c r="K36" s="6">
        <f>VLOOKUP(C36,'Points Master'!$B:$L,11,FALSE)</f>
        <v>60</v>
      </c>
      <c r="L36" s="6">
        <f>VLOOKUP(C36,'Points Master'!$B:$L,10,FALSE)</f>
        <v>10</v>
      </c>
      <c r="M36" s="68">
        <f t="shared" si="3"/>
        <v>209</v>
      </c>
      <c r="N36" s="52"/>
      <c r="O36" s="3"/>
    </row>
    <row r="37" spans="1:15" s="1" customFormat="1" ht="11.25" customHeight="1" x14ac:dyDescent="0.2">
      <c r="A37" s="51"/>
      <c r="B37" s="67">
        <v>9</v>
      </c>
      <c r="C37" s="40" t="s">
        <v>30</v>
      </c>
      <c r="D37" s="6">
        <f>VLOOKUP(C37,'Points Master'!$B:$L,4,FALSE)</f>
        <v>38</v>
      </c>
      <c r="E37" s="6">
        <f>VLOOKUP(C37,'Points Master'!B:L,5,FALSE)</f>
        <v>37</v>
      </c>
      <c r="F37" s="6">
        <f>VLOOKUP(C37,'Points Master'!B:L,6,FALSE)</f>
        <v>47</v>
      </c>
      <c r="G37" s="6">
        <f>VLOOKUP(C37,'Points Master'!B:L,7,FALSE)</f>
        <v>6</v>
      </c>
      <c r="H37" s="6">
        <f>VLOOKUP(C37,'Points Master'!B:L,8,FALSE)</f>
        <v>12</v>
      </c>
      <c r="I37" s="6">
        <f>VLOOKUP(C37,'Points Master'!B:L,9,FALSE)</f>
        <v>0</v>
      </c>
      <c r="J37" s="31">
        <f t="shared" si="2"/>
        <v>140</v>
      </c>
      <c r="K37" s="6">
        <f>VLOOKUP(C37,'Points Master'!$B:$L,11,FALSE)</f>
        <v>50</v>
      </c>
      <c r="L37" s="6">
        <f>VLOOKUP(C37,'Points Master'!$B:$L,10,FALSE)</f>
        <v>0</v>
      </c>
      <c r="M37" s="68">
        <f t="shared" si="3"/>
        <v>190</v>
      </c>
      <c r="N37" s="52"/>
      <c r="O37" s="3"/>
    </row>
    <row r="38" spans="1:15" s="1" customFormat="1" ht="11.25" customHeight="1" x14ac:dyDescent="0.2">
      <c r="A38" s="51"/>
      <c r="B38" s="67">
        <v>10</v>
      </c>
      <c r="C38" s="40" t="s">
        <v>23</v>
      </c>
      <c r="D38" s="6">
        <f>VLOOKUP(C38,'Points Master'!$B:$L,4,FALSE)</f>
        <v>38</v>
      </c>
      <c r="E38" s="6">
        <f>VLOOKUP(C38,'Points Master'!B:L,5,FALSE)</f>
        <v>0</v>
      </c>
      <c r="F38" s="6">
        <f>VLOOKUP(C38,'Points Master'!B:L,6,FALSE)</f>
        <v>0</v>
      </c>
      <c r="G38" s="6">
        <f>VLOOKUP(C38,'Points Master'!B:L,7,FALSE)</f>
        <v>0</v>
      </c>
      <c r="H38" s="6">
        <f>VLOOKUP(C38,'Points Master'!B:L,8,FALSE)</f>
        <v>64</v>
      </c>
      <c r="I38" s="6">
        <f>VLOOKUP(C38,'Points Master'!B:L,9,FALSE)</f>
        <v>42</v>
      </c>
      <c r="J38" s="31">
        <f t="shared" si="2"/>
        <v>144</v>
      </c>
      <c r="K38" s="6">
        <f>VLOOKUP(C38,'Points Master'!$B:$L,11,FALSE)</f>
        <v>30</v>
      </c>
      <c r="L38" s="6">
        <f>VLOOKUP(C38,'Points Master'!$B:$L,10,FALSE)</f>
        <v>0</v>
      </c>
      <c r="M38" s="68">
        <f t="shared" si="3"/>
        <v>174</v>
      </c>
      <c r="N38" s="52"/>
      <c r="O38" s="3"/>
    </row>
    <row r="39" spans="1:15" s="1" customFormat="1" ht="11.25" customHeight="1" x14ac:dyDescent="0.2">
      <c r="A39" s="51"/>
      <c r="B39" s="67">
        <v>11</v>
      </c>
      <c r="C39" s="40" t="s">
        <v>56</v>
      </c>
      <c r="D39" s="6">
        <f>VLOOKUP(C39,'Points Master'!$B:$L,4,FALSE)</f>
        <v>40</v>
      </c>
      <c r="E39" s="6">
        <f>VLOOKUP(C39,'Points Master'!B:L,5,FALSE)</f>
        <v>0</v>
      </c>
      <c r="F39" s="6">
        <f>VLOOKUP(C39,'Points Master'!B:L,6,FALSE)</f>
        <v>38</v>
      </c>
      <c r="G39" s="6">
        <f>VLOOKUP(C39,'Points Master'!B:L,7,FALSE)</f>
        <v>12</v>
      </c>
      <c r="H39" s="6">
        <f>VLOOKUP(C39,'Points Master'!B:L,8,FALSE)</f>
        <v>0</v>
      </c>
      <c r="I39" s="6">
        <f>VLOOKUP(C39,'Points Master'!B:L,9,FALSE)</f>
        <v>30</v>
      </c>
      <c r="J39" s="31">
        <f t="shared" si="2"/>
        <v>120</v>
      </c>
      <c r="K39" s="6">
        <f>VLOOKUP(C39,'Points Master'!$B:$L,11,FALSE)</f>
        <v>40</v>
      </c>
      <c r="L39" s="6">
        <f>VLOOKUP(C39,'Points Master'!$B:$L,10,FALSE)</f>
        <v>0</v>
      </c>
      <c r="M39" s="68">
        <f t="shared" si="3"/>
        <v>160</v>
      </c>
      <c r="N39" s="52"/>
      <c r="O39" s="3"/>
    </row>
    <row r="40" spans="1:15" s="1" customFormat="1" ht="11.25" customHeight="1" x14ac:dyDescent="0.2">
      <c r="A40" s="51"/>
      <c r="B40" s="67">
        <v>12</v>
      </c>
      <c r="C40" s="40" t="s">
        <v>48</v>
      </c>
      <c r="D40" s="6">
        <f>VLOOKUP(C40,'Points Master'!$B:$L,4,FALSE)</f>
        <v>47</v>
      </c>
      <c r="E40" s="6">
        <f>VLOOKUP(C40,'Points Master'!B:L,5,FALSE)</f>
        <v>32</v>
      </c>
      <c r="F40" s="6">
        <f>VLOOKUP(C40,'Points Master'!B:L,6,FALSE)</f>
        <v>0</v>
      </c>
      <c r="G40" s="6">
        <f>VLOOKUP(C40,'Points Master'!B:L,7,FALSE)</f>
        <v>12</v>
      </c>
      <c r="H40" s="6">
        <f>VLOOKUP(C40,'Points Master'!B:L,8,FALSE)</f>
        <v>6</v>
      </c>
      <c r="I40" s="6">
        <f>VLOOKUP(C40,'Points Master'!B:L,9,FALSE)</f>
        <v>0</v>
      </c>
      <c r="J40" s="31">
        <f t="shared" si="2"/>
        <v>97</v>
      </c>
      <c r="K40" s="6">
        <f>VLOOKUP(C40,'Points Master'!$B:$L,11,FALSE)</f>
        <v>40</v>
      </c>
      <c r="L40" s="6">
        <f>VLOOKUP(C40,'Points Master'!$B:$L,10,FALSE)</f>
        <v>0</v>
      </c>
      <c r="M40" s="68">
        <f t="shared" si="3"/>
        <v>137</v>
      </c>
      <c r="N40" s="52"/>
      <c r="O40" s="3"/>
    </row>
    <row r="41" spans="1:15" s="1" customFormat="1" ht="11.25" customHeight="1" x14ac:dyDescent="0.2">
      <c r="A41" s="51"/>
      <c r="B41" s="67">
        <v>13</v>
      </c>
      <c r="C41" s="41" t="s">
        <v>90</v>
      </c>
      <c r="D41" s="6">
        <f>VLOOKUP(C41,'Points Master'!$B:$L,4,FALSE)</f>
        <v>6</v>
      </c>
      <c r="E41" s="6">
        <f>VLOOKUP(C41,'Points Master'!B:L,5,FALSE)</f>
        <v>0</v>
      </c>
      <c r="F41" s="6">
        <f>VLOOKUP(C41,'Points Master'!B:L,6,FALSE)</f>
        <v>43</v>
      </c>
      <c r="G41" s="6">
        <f>VLOOKUP(C41,'Points Master'!B:L,7,FALSE)</f>
        <v>6</v>
      </c>
      <c r="H41" s="6">
        <f>VLOOKUP(C41,'Points Master'!B:L,8,FALSE)</f>
        <v>41</v>
      </c>
      <c r="I41" s="6">
        <f>VLOOKUP(C41,'Points Master'!B:L,9,FALSE)</f>
        <v>0</v>
      </c>
      <c r="J41" s="31">
        <f t="shared" si="2"/>
        <v>96</v>
      </c>
      <c r="K41" s="6">
        <f>VLOOKUP(C41,'Points Master'!$B:$L,11,FALSE)</f>
        <v>40</v>
      </c>
      <c r="L41" s="6">
        <f>VLOOKUP(C41,'Points Master'!$B:$L,10,FALSE)</f>
        <v>0</v>
      </c>
      <c r="M41" s="68">
        <f t="shared" si="3"/>
        <v>136</v>
      </c>
      <c r="N41" s="52"/>
      <c r="O41" s="3"/>
    </row>
    <row r="42" spans="1:15" s="1" customFormat="1" ht="11.25" customHeight="1" x14ac:dyDescent="0.2">
      <c r="A42" s="51"/>
      <c r="B42" s="67">
        <v>14</v>
      </c>
      <c r="C42" s="40" t="s">
        <v>137</v>
      </c>
      <c r="D42" s="6">
        <f>VLOOKUP(C42,'Points Master'!$B:$L,4,FALSE)</f>
        <v>0</v>
      </c>
      <c r="E42" s="6">
        <f>VLOOKUP(C42,'Points Master'!B:L,5,FALSE)</f>
        <v>32</v>
      </c>
      <c r="F42" s="6">
        <f>VLOOKUP(C42,'Points Master'!B:L,6,FALSE)</f>
        <v>0</v>
      </c>
      <c r="G42" s="6">
        <f>VLOOKUP(C42,'Points Master'!B:L,7,FALSE)</f>
        <v>12</v>
      </c>
      <c r="H42" s="6">
        <f>VLOOKUP(C42,'Points Master'!B:L,8,FALSE)</f>
        <v>0</v>
      </c>
      <c r="I42" s="6">
        <f>VLOOKUP(C42,'Points Master'!B:L,9,FALSE)</f>
        <v>61</v>
      </c>
      <c r="J42" s="31">
        <f t="shared" si="2"/>
        <v>105</v>
      </c>
      <c r="K42" s="6">
        <f>VLOOKUP(C42,'Points Master'!$B:$L,11,FALSE)</f>
        <v>30</v>
      </c>
      <c r="L42" s="6">
        <f>VLOOKUP(C42,'Points Master'!$B:$L,10,FALSE)</f>
        <v>0</v>
      </c>
      <c r="M42" s="68">
        <f t="shared" si="3"/>
        <v>135</v>
      </c>
      <c r="N42" s="52"/>
      <c r="O42" s="3"/>
    </row>
    <row r="43" spans="1:15" s="1" customFormat="1" ht="11.25" customHeight="1" x14ac:dyDescent="0.2">
      <c r="A43" s="51"/>
      <c r="B43" s="67">
        <v>15</v>
      </c>
      <c r="C43" s="41" t="s">
        <v>73</v>
      </c>
      <c r="D43" s="6">
        <f>VLOOKUP(C43,'Points Master'!$B:$L,4,FALSE)</f>
        <v>45</v>
      </c>
      <c r="E43" s="6">
        <f>VLOOKUP(C43,'Points Master'!B:L,5,FALSE)</f>
        <v>42</v>
      </c>
      <c r="F43" s="6">
        <f>VLOOKUP(C43,'Points Master'!B:L,6,FALSE)</f>
        <v>0</v>
      </c>
      <c r="G43" s="6">
        <f>VLOOKUP(C43,'Points Master'!B:L,7,FALSE)</f>
        <v>12</v>
      </c>
      <c r="H43" s="6">
        <f>VLOOKUP(C43,'Points Master'!B:L,8,FALSE)</f>
        <v>0</v>
      </c>
      <c r="I43" s="6">
        <f>VLOOKUP(C43,'Points Master'!B:L,9,FALSE)</f>
        <v>0</v>
      </c>
      <c r="J43" s="31">
        <f t="shared" si="2"/>
        <v>99</v>
      </c>
      <c r="K43" s="6">
        <f>VLOOKUP(C43,'Points Master'!$B:$L,11,FALSE)</f>
        <v>30</v>
      </c>
      <c r="L43" s="6">
        <f>VLOOKUP(C43,'Points Master'!$B:$L,10,FALSE)</f>
        <v>0</v>
      </c>
      <c r="M43" s="68">
        <f t="shared" si="3"/>
        <v>129</v>
      </c>
      <c r="N43" s="52"/>
      <c r="O43" s="3"/>
    </row>
    <row r="44" spans="1:15" s="1" customFormat="1" ht="11.25" customHeight="1" x14ac:dyDescent="0.2">
      <c r="A44" s="51"/>
      <c r="B44" s="67">
        <v>16</v>
      </c>
      <c r="C44" s="40" t="s">
        <v>91</v>
      </c>
      <c r="D44" s="6">
        <f>VLOOKUP(C44,'Points Master'!$B:$L,4,FALSE)</f>
        <v>6</v>
      </c>
      <c r="E44" s="6">
        <f>VLOOKUP(C44,'Points Master'!B:L,5,FALSE)</f>
        <v>50</v>
      </c>
      <c r="F44" s="6">
        <f>VLOOKUP(C44,'Points Master'!B:L,6,FALSE)</f>
        <v>6</v>
      </c>
      <c r="G44" s="6">
        <f>VLOOKUP(C44,'Points Master'!B:L,7,FALSE)</f>
        <v>0</v>
      </c>
      <c r="H44" s="6">
        <f>VLOOKUP(C44,'Points Master'!B:L,8,FALSE)</f>
        <v>0</v>
      </c>
      <c r="I44" s="6">
        <f>VLOOKUP(C44,'Points Master'!B:L,9,FALSE)</f>
        <v>16</v>
      </c>
      <c r="J44" s="31">
        <f t="shared" si="2"/>
        <v>78</v>
      </c>
      <c r="K44" s="6">
        <f>VLOOKUP(C44,'Points Master'!$B:$L,11,FALSE)</f>
        <v>40</v>
      </c>
      <c r="L44" s="6">
        <f>VLOOKUP(C44,'Points Master'!$B:$L,10,FALSE)</f>
        <v>0</v>
      </c>
      <c r="M44" s="68">
        <f t="shared" si="3"/>
        <v>118</v>
      </c>
      <c r="N44" s="52"/>
      <c r="O44" s="3"/>
    </row>
    <row r="45" spans="1:15" s="1" customFormat="1" ht="11.25" customHeight="1" x14ac:dyDescent="0.2">
      <c r="A45" s="51"/>
      <c r="B45" s="67">
        <v>17</v>
      </c>
      <c r="C45" s="41" t="s">
        <v>89</v>
      </c>
      <c r="D45" s="6">
        <f>VLOOKUP(C45,'Points Master'!$B:$L,4,FALSE)</f>
        <v>6</v>
      </c>
      <c r="E45" s="6">
        <f>VLOOKUP(C45,'Points Master'!B:L,5,FALSE)</f>
        <v>17</v>
      </c>
      <c r="F45" s="6">
        <f>VLOOKUP(C45,'Points Master'!B:L,6,FALSE)</f>
        <v>12</v>
      </c>
      <c r="G45" s="6">
        <f>VLOOKUP(C45,'Points Master'!B:L,7,FALSE)</f>
        <v>12</v>
      </c>
      <c r="H45" s="6">
        <f>VLOOKUP(C45,'Points Master'!B:L,8,FALSE)</f>
        <v>12</v>
      </c>
      <c r="I45" s="6">
        <f>VLOOKUP(C45,'Points Master'!B:L,9,FALSE)</f>
        <v>0</v>
      </c>
      <c r="J45" s="31">
        <f t="shared" si="2"/>
        <v>59</v>
      </c>
      <c r="K45" s="6">
        <f>VLOOKUP(C45,'Points Master'!$B:$L,11,FALSE)</f>
        <v>50</v>
      </c>
      <c r="L45" s="6">
        <f>VLOOKUP(C45,'Points Master'!$B:$L,10,FALSE)</f>
        <v>0</v>
      </c>
      <c r="M45" s="68">
        <f t="shared" si="3"/>
        <v>109</v>
      </c>
      <c r="N45" s="52"/>
      <c r="O45" s="3"/>
    </row>
    <row r="46" spans="1:15" s="1" customFormat="1" ht="11.25" customHeight="1" x14ac:dyDescent="0.2">
      <c r="A46" s="51"/>
      <c r="B46" s="67">
        <v>18</v>
      </c>
      <c r="C46" s="40" t="s">
        <v>67</v>
      </c>
      <c r="D46" s="6">
        <f>VLOOKUP(C46,'Points Master'!$B:$L,4,FALSE)</f>
        <v>41</v>
      </c>
      <c r="E46" s="6">
        <f>VLOOKUP(C46,'Points Master'!B:L,5,FALSE)</f>
        <v>0</v>
      </c>
      <c r="F46" s="6">
        <f>VLOOKUP(C46,'Points Master'!B:L,6,FALSE)</f>
        <v>0</v>
      </c>
      <c r="G46" s="6">
        <f>VLOOKUP(C46,'Points Master'!B:L,7,FALSE)</f>
        <v>36</v>
      </c>
      <c r="H46" s="6">
        <f>VLOOKUP(C46,'Points Master'!B:L,8,FALSE)</f>
        <v>0</v>
      </c>
      <c r="I46" s="6">
        <f>VLOOKUP(C46,'Points Master'!B:L,9,FALSE)</f>
        <v>0</v>
      </c>
      <c r="J46" s="31">
        <f t="shared" si="2"/>
        <v>77</v>
      </c>
      <c r="K46" s="6">
        <f>VLOOKUP(C46,'Points Master'!$B:$L,11,FALSE)</f>
        <v>20</v>
      </c>
      <c r="L46" s="6">
        <f>VLOOKUP(C46,'Points Master'!$B:$L,10,FALSE)</f>
        <v>0</v>
      </c>
      <c r="M46" s="68">
        <f t="shared" si="3"/>
        <v>97</v>
      </c>
      <c r="N46" s="52"/>
      <c r="O46" s="3"/>
    </row>
    <row r="47" spans="1:15" s="1" customFormat="1" ht="11.25" customHeight="1" x14ac:dyDescent="0.2">
      <c r="A47" s="51"/>
      <c r="B47" s="67">
        <v>19</v>
      </c>
      <c r="C47" s="40" t="s">
        <v>85</v>
      </c>
      <c r="D47" s="6">
        <f>VLOOKUP(C47,'Points Master'!$B:$L,4,FALSE)</f>
        <v>43</v>
      </c>
      <c r="E47" s="6">
        <f>VLOOKUP(C47,'Points Master'!B:L,5,FALSE)</f>
        <v>21</v>
      </c>
      <c r="F47" s="6">
        <f>VLOOKUP(C47,'Points Master'!B:L,6,FALSE)</f>
        <v>0</v>
      </c>
      <c r="G47" s="6">
        <f>VLOOKUP(C47,'Points Master'!B:L,7,FALSE)</f>
        <v>0</v>
      </c>
      <c r="H47" s="6">
        <f>VLOOKUP(C47,'Points Master'!B:L,8,FALSE)</f>
        <v>0</v>
      </c>
      <c r="I47" s="6">
        <f>VLOOKUP(C47,'Points Master'!B:L,9,FALSE)</f>
        <v>0</v>
      </c>
      <c r="J47" s="31">
        <f t="shared" si="2"/>
        <v>64</v>
      </c>
      <c r="K47" s="6">
        <f>VLOOKUP(C47,'Points Master'!$B:$L,11,FALSE)</f>
        <v>20</v>
      </c>
      <c r="L47" s="6">
        <f>VLOOKUP(C47,'Points Master'!$B:$L,10,FALSE)</f>
        <v>0</v>
      </c>
      <c r="M47" s="68">
        <f t="shared" si="3"/>
        <v>84</v>
      </c>
      <c r="N47" s="52"/>
      <c r="O47" s="3"/>
    </row>
    <row r="48" spans="1:15" s="1" customFormat="1" ht="11.25" customHeight="1" x14ac:dyDescent="0.2">
      <c r="A48" s="51"/>
      <c r="B48" s="67">
        <v>20</v>
      </c>
      <c r="C48" s="41" t="s">
        <v>134</v>
      </c>
      <c r="D48" s="6">
        <f>VLOOKUP(C48,'Points Master'!$B:$L,4,FALSE)</f>
        <v>0</v>
      </c>
      <c r="E48" s="6">
        <f>VLOOKUP(C48,'Points Master'!B:L,5,FALSE)</f>
        <v>43</v>
      </c>
      <c r="F48" s="6">
        <f>VLOOKUP(C48,'Points Master'!B:L,6,FALSE)</f>
        <v>12</v>
      </c>
      <c r="G48" s="6">
        <f>VLOOKUP(C48,'Points Master'!B:L,7,FALSE)</f>
        <v>0</v>
      </c>
      <c r="H48" s="6">
        <f>VLOOKUP(C48,'Points Master'!B:L,8,FALSE)</f>
        <v>0</v>
      </c>
      <c r="I48" s="6">
        <f>VLOOKUP(C48,'Points Master'!B:L,9,FALSE)</f>
        <v>0</v>
      </c>
      <c r="J48" s="31">
        <f t="shared" si="2"/>
        <v>55</v>
      </c>
      <c r="K48" s="6">
        <f>VLOOKUP(C48,'Points Master'!$B:$L,11,FALSE)</f>
        <v>20</v>
      </c>
      <c r="L48" s="6">
        <f>VLOOKUP(C48,'Points Master'!$B:$L,10,FALSE)</f>
        <v>0</v>
      </c>
      <c r="M48" s="68">
        <f t="shared" si="3"/>
        <v>75</v>
      </c>
      <c r="N48" s="52"/>
      <c r="O48" s="3"/>
    </row>
    <row r="49" spans="1:15" s="1" customFormat="1" ht="11.25" customHeight="1" x14ac:dyDescent="0.2">
      <c r="A49" s="51"/>
      <c r="B49" s="67">
        <v>21</v>
      </c>
      <c r="C49" s="41" t="s">
        <v>136</v>
      </c>
      <c r="D49" s="6">
        <f>VLOOKUP(C49,'Points Master'!$B:$L,4,FALSE)</f>
        <v>0</v>
      </c>
      <c r="E49" s="6">
        <f>VLOOKUP(C49,'Points Master'!B:L,5,FALSE)</f>
        <v>32</v>
      </c>
      <c r="F49" s="6">
        <f>VLOOKUP(C49,'Points Master'!B:L,6,FALSE)</f>
        <v>0</v>
      </c>
      <c r="G49" s="6">
        <f>VLOOKUP(C49,'Points Master'!B:L,7,FALSE)</f>
        <v>12</v>
      </c>
      <c r="H49" s="6">
        <f>VLOOKUP(C49,'Points Master'!B:L,8,FALSE)</f>
        <v>0</v>
      </c>
      <c r="I49" s="6">
        <f>VLOOKUP(C49,'Points Master'!B:L,9,FALSE)</f>
        <v>0</v>
      </c>
      <c r="J49" s="31">
        <f t="shared" si="2"/>
        <v>44</v>
      </c>
      <c r="K49" s="6">
        <f>VLOOKUP(C49,'Points Master'!$B:$L,11,FALSE)</f>
        <v>20</v>
      </c>
      <c r="L49" s="6">
        <f>VLOOKUP(C49,'Points Master'!$B:$L,10,FALSE)</f>
        <v>0</v>
      </c>
      <c r="M49" s="68">
        <f t="shared" si="3"/>
        <v>64</v>
      </c>
      <c r="N49" s="52"/>
      <c r="O49" s="3"/>
    </row>
    <row r="50" spans="1:15" s="1" customFormat="1" ht="11.25" customHeight="1" x14ac:dyDescent="0.2">
      <c r="A50" s="51"/>
      <c r="B50" s="67">
        <v>22</v>
      </c>
      <c r="C50" s="40" t="s">
        <v>133</v>
      </c>
      <c r="D50" s="6">
        <f>VLOOKUP(C50,'Points Master'!$B:$L,4,FALSE)</f>
        <v>0</v>
      </c>
      <c r="E50" s="6">
        <f>VLOOKUP(C50,'Points Master'!B:L,5,FALSE)</f>
        <v>49</v>
      </c>
      <c r="F50" s="6">
        <f>VLOOKUP(C50,'Points Master'!B:L,6,FALSE)</f>
        <v>0</v>
      </c>
      <c r="G50" s="6">
        <f>VLOOKUP(C50,'Points Master'!B:L,7,FALSE)</f>
        <v>0</v>
      </c>
      <c r="H50" s="6">
        <f>VLOOKUP(C50,'Points Master'!B:L,8,FALSE)</f>
        <v>0</v>
      </c>
      <c r="I50" s="6">
        <f>VLOOKUP(C50,'Points Master'!B:L,9,FALSE)</f>
        <v>0</v>
      </c>
      <c r="J50" s="31">
        <f t="shared" si="2"/>
        <v>49</v>
      </c>
      <c r="K50" s="6">
        <f>VLOOKUP(C50,'Points Master'!$B:$L,11,FALSE)</f>
        <v>10</v>
      </c>
      <c r="L50" s="6">
        <f>VLOOKUP(C50,'Points Master'!$B:$L,10,FALSE)</f>
        <v>0</v>
      </c>
      <c r="M50" s="68">
        <f t="shared" si="3"/>
        <v>59</v>
      </c>
      <c r="N50" s="52"/>
      <c r="O50" s="3"/>
    </row>
    <row r="51" spans="1:15" s="1" customFormat="1" ht="11.25" customHeight="1" x14ac:dyDescent="0.2">
      <c r="A51" s="51"/>
      <c r="B51" s="67">
        <v>23</v>
      </c>
      <c r="C51" s="40" t="s">
        <v>87</v>
      </c>
      <c r="D51" s="6">
        <f>VLOOKUP(C51,'Points Master'!$B:$L,4,FALSE)</f>
        <v>47</v>
      </c>
      <c r="E51" s="6">
        <f>VLOOKUP(C51,'Points Master'!B:L,5,FALSE)</f>
        <v>0</v>
      </c>
      <c r="F51" s="6">
        <f>VLOOKUP(C51,'Points Master'!B:L,6,FALSE)</f>
        <v>0</v>
      </c>
      <c r="G51" s="6">
        <f>VLOOKUP(C51,'Points Master'!B:L,7,FALSE)</f>
        <v>0</v>
      </c>
      <c r="H51" s="6">
        <f>VLOOKUP(C51,'Points Master'!B:L,8,FALSE)</f>
        <v>0</v>
      </c>
      <c r="I51" s="6">
        <f>VLOOKUP(C51,'Points Master'!B:L,9,FALSE)</f>
        <v>0</v>
      </c>
      <c r="J51" s="31">
        <f t="shared" si="2"/>
        <v>47</v>
      </c>
      <c r="K51" s="6">
        <f>VLOOKUP(C51,'Points Master'!$B:$L,11,FALSE)</f>
        <v>10</v>
      </c>
      <c r="L51" s="6">
        <f>VLOOKUP(C51,'Points Master'!$B:$L,10,FALSE)</f>
        <v>0</v>
      </c>
      <c r="M51" s="68">
        <f t="shared" si="3"/>
        <v>57</v>
      </c>
      <c r="N51" s="52"/>
      <c r="O51" s="3"/>
    </row>
    <row r="52" spans="1:15" s="1" customFormat="1" ht="11.25" customHeight="1" x14ac:dyDescent="0.2">
      <c r="A52" s="51"/>
      <c r="B52" s="67">
        <v>24</v>
      </c>
      <c r="C52" s="40" t="s">
        <v>86</v>
      </c>
      <c r="D52" s="6">
        <f>VLOOKUP(C52,'Points Master'!$B:$L,4,FALSE)</f>
        <v>38</v>
      </c>
      <c r="E52" s="6">
        <f>VLOOKUP(C52,'Points Master'!B:L,5,FALSE)</f>
        <v>0</v>
      </c>
      <c r="F52" s="6">
        <f>VLOOKUP(C52,'Points Master'!B:L,6,FALSE)</f>
        <v>0</v>
      </c>
      <c r="G52" s="6">
        <f>VLOOKUP(C52,'Points Master'!B:L,7,FALSE)</f>
        <v>0</v>
      </c>
      <c r="H52" s="6">
        <f>VLOOKUP(C52,'Points Master'!B:L,8,FALSE)</f>
        <v>0</v>
      </c>
      <c r="I52" s="6">
        <f>VLOOKUP(C52,'Points Master'!B:L,9,FALSE)</f>
        <v>0</v>
      </c>
      <c r="J52" s="31">
        <f t="shared" si="2"/>
        <v>38</v>
      </c>
      <c r="K52" s="6">
        <f>VLOOKUP(C52,'Points Master'!$B:$L,11,FALSE)</f>
        <v>10</v>
      </c>
      <c r="L52" s="6">
        <f>VLOOKUP(C52,'Points Master'!$B:$L,10,FALSE)</f>
        <v>0</v>
      </c>
      <c r="M52" s="68">
        <f t="shared" si="3"/>
        <v>48</v>
      </c>
      <c r="N52" s="52"/>
      <c r="O52" s="3"/>
    </row>
    <row r="53" spans="1:15" s="1" customFormat="1" ht="11.25" customHeight="1" x14ac:dyDescent="0.2">
      <c r="A53" s="51"/>
      <c r="B53" s="67">
        <v>25</v>
      </c>
      <c r="C53" s="40" t="s">
        <v>88</v>
      </c>
      <c r="D53" s="6">
        <f>VLOOKUP(C53,'Points Master'!$B:$L,4,FALSE)</f>
        <v>33</v>
      </c>
      <c r="E53" s="6">
        <f>VLOOKUP(C53,'Points Master'!B:L,5,FALSE)</f>
        <v>0</v>
      </c>
      <c r="F53" s="6">
        <f>VLOOKUP(C53,'Points Master'!B:L,6,FALSE)</f>
        <v>0</v>
      </c>
      <c r="G53" s="6">
        <f>VLOOKUP(C53,'Points Master'!B:L,7,FALSE)</f>
        <v>0</v>
      </c>
      <c r="H53" s="6">
        <f>VLOOKUP(C53,'Points Master'!B:L,8,FALSE)</f>
        <v>0</v>
      </c>
      <c r="I53" s="6">
        <f>VLOOKUP(C53,'Points Master'!B:L,9,FALSE)</f>
        <v>0</v>
      </c>
      <c r="J53" s="31">
        <f t="shared" si="2"/>
        <v>33</v>
      </c>
      <c r="K53" s="6">
        <f>VLOOKUP(C53,'Points Master'!$B:$L,11,FALSE)</f>
        <v>10</v>
      </c>
      <c r="L53" s="6">
        <f>VLOOKUP(C53,'Points Master'!$B:$L,10,FALSE)</f>
        <v>0</v>
      </c>
      <c r="M53" s="68">
        <f t="shared" si="3"/>
        <v>43</v>
      </c>
      <c r="N53" s="52"/>
      <c r="O53" s="3"/>
    </row>
    <row r="54" spans="1:15" s="1" customFormat="1" ht="11.25" customHeight="1" x14ac:dyDescent="0.2">
      <c r="A54" s="51"/>
      <c r="B54" s="67">
        <v>26</v>
      </c>
      <c r="C54" s="40" t="s">
        <v>138</v>
      </c>
      <c r="D54" s="6">
        <f>VLOOKUP(C54,'Points Master'!$B:$L,4,FALSE)</f>
        <v>0</v>
      </c>
      <c r="E54" s="6">
        <f>VLOOKUP(C54,'Points Master'!B:L,5,FALSE)</f>
        <v>12</v>
      </c>
      <c r="F54" s="6">
        <f>VLOOKUP(C54,'Points Master'!B:L,6,FALSE)</f>
        <v>0</v>
      </c>
      <c r="G54" s="6">
        <f>VLOOKUP(C54,'Points Master'!B:L,7,FALSE)</f>
        <v>0</v>
      </c>
      <c r="H54" s="6">
        <f>VLOOKUP(C54,'Points Master'!B:L,8,FALSE)</f>
        <v>0</v>
      </c>
      <c r="I54" s="6">
        <f>VLOOKUP(C54,'Points Master'!B:L,9,FALSE)</f>
        <v>0</v>
      </c>
      <c r="J54" s="31">
        <f t="shared" si="2"/>
        <v>12</v>
      </c>
      <c r="K54" s="6">
        <f>VLOOKUP(C54,'Points Master'!$B:$L,11,FALSE)</f>
        <v>10</v>
      </c>
      <c r="L54" s="6">
        <f>VLOOKUP(C54,'Points Master'!$B:$L,10,FALSE)</f>
        <v>0</v>
      </c>
      <c r="M54" s="68">
        <f t="shared" si="3"/>
        <v>22</v>
      </c>
      <c r="N54" s="52"/>
      <c r="O54" s="3"/>
    </row>
    <row r="55" spans="1:15" s="1" customFormat="1" ht="11.25" customHeight="1" x14ac:dyDescent="0.2">
      <c r="A55" s="51"/>
      <c r="B55" s="67">
        <v>27</v>
      </c>
      <c r="C55" s="40" t="s">
        <v>75</v>
      </c>
      <c r="D55" s="6">
        <f>VLOOKUP(C55,'Points Master'!$B:$L,4,FALSE)</f>
        <v>6</v>
      </c>
      <c r="E55" s="6">
        <f>VLOOKUP(C55,'Points Master'!B:L,5,FALSE)</f>
        <v>0</v>
      </c>
      <c r="F55" s="6">
        <f>VLOOKUP(C55,'Points Master'!B:L,6,FALSE)</f>
        <v>0</v>
      </c>
      <c r="G55" s="6">
        <f>VLOOKUP(C55,'Points Master'!B:L,7,FALSE)</f>
        <v>0</v>
      </c>
      <c r="H55" s="6">
        <f>VLOOKUP(C55,'Points Master'!B:L,8,FALSE)</f>
        <v>0</v>
      </c>
      <c r="I55" s="6">
        <f>VLOOKUP(C55,'Points Master'!B:L,9,FALSE)</f>
        <v>0</v>
      </c>
      <c r="J55" s="31">
        <f t="shared" si="2"/>
        <v>6</v>
      </c>
      <c r="K55" s="6">
        <f>VLOOKUP(C55,'Points Master'!$B:$L,11,FALSE)</f>
        <v>10</v>
      </c>
      <c r="L55" s="6">
        <f>VLOOKUP(C55,'Points Master'!$B:$L,10,FALSE)</f>
        <v>0</v>
      </c>
      <c r="M55" s="68">
        <f t="shared" si="3"/>
        <v>16</v>
      </c>
      <c r="N55" s="52"/>
      <c r="O55" s="3"/>
    </row>
    <row r="56" spans="1:15" s="1" customFormat="1" ht="11.25" customHeight="1" thickBot="1" x14ac:dyDescent="0.25">
      <c r="A56" s="51"/>
      <c r="B56" s="69"/>
      <c r="C56" s="74"/>
      <c r="D56" s="71"/>
      <c r="E56" s="71"/>
      <c r="F56" s="71"/>
      <c r="G56" s="71"/>
      <c r="H56" s="71"/>
      <c r="I56" s="71"/>
      <c r="J56" s="72"/>
      <c r="K56" s="71"/>
      <c r="L56" s="71"/>
      <c r="M56" s="73"/>
      <c r="N56" s="52"/>
      <c r="O56" s="3"/>
    </row>
    <row r="57" spans="1:15" s="1" customFormat="1" ht="18.75" customHeight="1" x14ac:dyDescent="0.2">
      <c r="A57" s="51"/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52"/>
      <c r="O57" s="3"/>
    </row>
    <row r="58" spans="1:15" s="1" customFormat="1" ht="18.75" customHeight="1" thickBot="1" x14ac:dyDescent="0.25">
      <c r="A58" s="51"/>
      <c r="B58" s="47" t="s">
        <v>25</v>
      </c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52"/>
      <c r="O58" s="3"/>
    </row>
    <row r="59" spans="1:15" s="1" customFormat="1" ht="11.25" customHeight="1" x14ac:dyDescent="0.2">
      <c r="A59" s="51"/>
      <c r="B59" s="58"/>
      <c r="C59" s="59"/>
      <c r="D59" s="60" t="s">
        <v>1</v>
      </c>
      <c r="E59" s="60" t="s">
        <v>2</v>
      </c>
      <c r="F59" s="60" t="s">
        <v>3</v>
      </c>
      <c r="G59" s="60" t="s">
        <v>4</v>
      </c>
      <c r="H59" s="60" t="s">
        <v>5</v>
      </c>
      <c r="I59" s="60" t="s">
        <v>6</v>
      </c>
      <c r="J59" s="61" t="s">
        <v>11</v>
      </c>
      <c r="K59" s="62" t="s">
        <v>44</v>
      </c>
      <c r="L59" s="62" t="s">
        <v>8</v>
      </c>
      <c r="M59" s="63"/>
      <c r="N59" s="52"/>
      <c r="O59" s="13"/>
    </row>
    <row r="60" spans="1:15" s="1" customFormat="1" ht="11.25" customHeight="1" x14ac:dyDescent="0.2">
      <c r="A60" s="51"/>
      <c r="B60" s="64"/>
      <c r="C60" s="4"/>
      <c r="D60" s="15" t="s">
        <v>76</v>
      </c>
      <c r="E60" s="15" t="s">
        <v>77</v>
      </c>
      <c r="F60" s="15" t="s">
        <v>45</v>
      </c>
      <c r="G60" s="15" t="s">
        <v>78</v>
      </c>
      <c r="H60" s="15" t="s">
        <v>79</v>
      </c>
      <c r="I60" s="15" t="s">
        <v>80</v>
      </c>
      <c r="J60" s="30" t="s">
        <v>10</v>
      </c>
      <c r="K60" s="5" t="s">
        <v>7</v>
      </c>
      <c r="L60" s="5" t="s">
        <v>7</v>
      </c>
      <c r="M60" s="65" t="s">
        <v>9</v>
      </c>
      <c r="N60" s="52"/>
      <c r="O60" s="13"/>
    </row>
    <row r="61" spans="1:15" s="1" customFormat="1" ht="11.25" customHeight="1" x14ac:dyDescent="0.2">
      <c r="A61" s="51"/>
      <c r="B61" s="64"/>
      <c r="C61" s="4"/>
      <c r="D61" s="5"/>
      <c r="E61" s="5"/>
      <c r="F61" s="5"/>
      <c r="G61" s="5"/>
      <c r="H61" s="5"/>
      <c r="I61" s="15"/>
      <c r="J61" s="33"/>
      <c r="K61" s="15"/>
      <c r="L61" s="15"/>
      <c r="M61" s="66"/>
      <c r="N61" s="52"/>
      <c r="O61" s="13"/>
    </row>
    <row r="62" spans="1:15" s="1" customFormat="1" ht="11.25" customHeight="1" x14ac:dyDescent="0.2">
      <c r="A62" s="51"/>
      <c r="B62" s="113">
        <v>1</v>
      </c>
      <c r="C62" s="119" t="s">
        <v>59</v>
      </c>
      <c r="D62" s="115">
        <f>VLOOKUP(C62,'Points Master'!$B:$L,4,FALSE)</f>
        <v>38</v>
      </c>
      <c r="E62" s="115">
        <f>VLOOKUP(C62,'Points Master'!B:L,5,FALSE)</f>
        <v>41</v>
      </c>
      <c r="F62" s="115">
        <f>VLOOKUP(C62,'Points Master'!B:L,6,FALSE)</f>
        <v>82</v>
      </c>
      <c r="G62" s="115">
        <f>VLOOKUP(C62,'Points Master'!B:L,7,FALSE)</f>
        <v>43</v>
      </c>
      <c r="H62" s="115">
        <f>VLOOKUP(C62,'Points Master'!B:L,8,FALSE)</f>
        <v>82</v>
      </c>
      <c r="I62" s="115">
        <f>VLOOKUP(C62,'Points Master'!B:L,9,FALSE)</f>
        <v>43</v>
      </c>
      <c r="J62" s="116">
        <f t="shared" ref="J62:J79" si="4">D62+E62+F62+G62+H62+I62</f>
        <v>329</v>
      </c>
      <c r="K62" s="115">
        <f>VLOOKUP(C62,'Points Master'!$B:$L,11,FALSE)</f>
        <v>60</v>
      </c>
      <c r="L62" s="115">
        <f>VLOOKUP(C62,'Points Master'!$B:$L,10,FALSE)</f>
        <v>0</v>
      </c>
      <c r="M62" s="122">
        <f t="shared" ref="M62:M79" si="5">J62+K62+L62</f>
        <v>389</v>
      </c>
      <c r="N62" s="52"/>
      <c r="O62" s="3"/>
    </row>
    <row r="63" spans="1:15" s="1" customFormat="1" ht="11.25" customHeight="1" x14ac:dyDescent="0.2">
      <c r="A63" s="51"/>
      <c r="B63" s="113">
        <v>2</v>
      </c>
      <c r="C63" s="119" t="s">
        <v>92</v>
      </c>
      <c r="D63" s="115">
        <f>VLOOKUP(C63,'Points Master'!$B:$L,4,FALSE)</f>
        <v>44</v>
      </c>
      <c r="E63" s="115">
        <f>VLOOKUP(C63,'Points Master'!B:L,5,FALSE)</f>
        <v>84</v>
      </c>
      <c r="F63" s="115">
        <f>VLOOKUP(C63,'Points Master'!B:L,6,FALSE)</f>
        <v>63</v>
      </c>
      <c r="G63" s="115">
        <f>VLOOKUP(C63,'Points Master'!B:L,7,FALSE)</f>
        <v>37</v>
      </c>
      <c r="H63" s="115">
        <f>VLOOKUP(C63,'Points Master'!B:L,8,FALSE)</f>
        <v>40</v>
      </c>
      <c r="I63" s="115">
        <f>VLOOKUP(C63,'Points Master'!B:L,9,FALSE)</f>
        <v>6</v>
      </c>
      <c r="J63" s="116">
        <f t="shared" si="4"/>
        <v>274</v>
      </c>
      <c r="K63" s="115">
        <f>VLOOKUP(C63,'Points Master'!$B:$L,11,FALSE)</f>
        <v>60</v>
      </c>
      <c r="L63" s="115">
        <f>VLOOKUP(C63,'Points Master'!$B:$L,10,FALSE)</f>
        <v>10</v>
      </c>
      <c r="M63" s="122">
        <f t="shared" si="5"/>
        <v>344</v>
      </c>
      <c r="N63" s="52"/>
      <c r="O63" s="3"/>
    </row>
    <row r="64" spans="1:15" s="1" customFormat="1" ht="11.25" customHeight="1" x14ac:dyDescent="0.2">
      <c r="A64" s="51"/>
      <c r="B64" s="113">
        <v>3</v>
      </c>
      <c r="C64" s="119" t="s">
        <v>47</v>
      </c>
      <c r="D64" s="115">
        <f>VLOOKUP(C64,'Points Master'!$B:$L,4,FALSE)</f>
        <v>78</v>
      </c>
      <c r="E64" s="115">
        <f>VLOOKUP(C64,'Points Master'!B:L,5,FALSE)</f>
        <v>50</v>
      </c>
      <c r="F64" s="115">
        <f>VLOOKUP(C64,'Points Master'!B:L,6,FALSE)</f>
        <v>44</v>
      </c>
      <c r="G64" s="115">
        <f>VLOOKUP(C64,'Points Master'!B:L,7,FALSE)</f>
        <v>64</v>
      </c>
      <c r="H64" s="115">
        <f>VLOOKUP(C64,'Points Master'!B:L,8,FALSE)</f>
        <v>39</v>
      </c>
      <c r="I64" s="115">
        <f>VLOOKUP(C64,'Points Master'!B:L,9,FALSE)</f>
        <v>70</v>
      </c>
      <c r="J64" s="116">
        <f t="shared" si="4"/>
        <v>345</v>
      </c>
      <c r="K64" s="115">
        <f>VLOOKUP(C64,'Points Master'!$B:$L,11,FALSE)</f>
        <v>60</v>
      </c>
      <c r="L64" s="115">
        <f>VLOOKUP(C64,'Points Master'!$B:$L,10,FALSE)</f>
        <v>0</v>
      </c>
      <c r="M64" s="122">
        <f t="shared" si="5"/>
        <v>405</v>
      </c>
      <c r="N64" s="52"/>
      <c r="O64" s="3"/>
    </row>
    <row r="65" spans="1:15" s="1" customFormat="1" ht="11.25" customHeight="1" x14ac:dyDescent="0.2">
      <c r="A65" s="51"/>
      <c r="B65" s="67">
        <v>4</v>
      </c>
      <c r="C65" s="41" t="s">
        <v>95</v>
      </c>
      <c r="D65" s="6">
        <f>VLOOKUP(C65,'Points Master'!$B:$L,4,FALSE)</f>
        <v>57</v>
      </c>
      <c r="E65" s="6">
        <f>VLOOKUP(C65,'Points Master'!B:L,5,FALSE)</f>
        <v>8</v>
      </c>
      <c r="F65" s="6">
        <f>VLOOKUP(C65,'Points Master'!B:L,6,FALSE)</f>
        <v>63</v>
      </c>
      <c r="G65" s="6">
        <f>VLOOKUP(C65,'Points Master'!B:L,7,FALSE)</f>
        <v>50</v>
      </c>
      <c r="H65" s="6">
        <f>VLOOKUP(C65,'Points Master'!B:L,8,FALSE)</f>
        <v>68</v>
      </c>
      <c r="I65" s="6">
        <f>VLOOKUP(C65,'Points Master'!B:L,9,FALSE)</f>
        <v>44</v>
      </c>
      <c r="J65" s="31">
        <f t="shared" si="4"/>
        <v>290</v>
      </c>
      <c r="K65" s="6">
        <f>VLOOKUP(C65,'Points Master'!$B:$L,11,FALSE)</f>
        <v>60</v>
      </c>
      <c r="L65" s="6">
        <f>VLOOKUP(C65,'Points Master'!$B:$L,10,FALSE)</f>
        <v>30</v>
      </c>
      <c r="M65" s="68">
        <f t="shared" si="5"/>
        <v>380</v>
      </c>
      <c r="N65" s="52"/>
      <c r="O65" s="3"/>
    </row>
    <row r="66" spans="1:15" s="1" customFormat="1" ht="11.25" customHeight="1" x14ac:dyDescent="0.2">
      <c r="A66" s="51"/>
      <c r="B66" s="67">
        <v>5</v>
      </c>
      <c r="C66" s="41" t="s">
        <v>51</v>
      </c>
      <c r="D66" s="6">
        <f>VLOOKUP(C66,'Points Master'!$B:$L,4,FALSE)</f>
        <v>65</v>
      </c>
      <c r="E66" s="6">
        <f>VLOOKUP(C66,'Points Master'!B:L,5,FALSE)</f>
        <v>61</v>
      </c>
      <c r="F66" s="6">
        <f>VLOOKUP(C66,'Points Master'!B:L,6,FALSE)</f>
        <v>41</v>
      </c>
      <c r="G66" s="6">
        <f>VLOOKUP(C66,'Points Master'!B:L,7,FALSE)</f>
        <v>42</v>
      </c>
      <c r="H66" s="6">
        <f>VLOOKUP(C66,'Points Master'!B:L,8,FALSE)</f>
        <v>40</v>
      </c>
      <c r="I66" s="6">
        <f>VLOOKUP(C66,'Points Master'!B:L,9,FALSE)</f>
        <v>38</v>
      </c>
      <c r="J66" s="31">
        <f t="shared" si="4"/>
        <v>287</v>
      </c>
      <c r="K66" s="6">
        <f>VLOOKUP(C66,'Points Master'!$B:$L,11,FALSE)</f>
        <v>60</v>
      </c>
      <c r="L66" s="6">
        <f>VLOOKUP(C66,'Points Master'!$B:$L,10,FALSE)</f>
        <v>0</v>
      </c>
      <c r="M66" s="68">
        <f t="shared" si="5"/>
        <v>347</v>
      </c>
      <c r="N66" s="52"/>
      <c r="O66" s="3"/>
    </row>
    <row r="67" spans="1:15" s="1" customFormat="1" ht="11.25" customHeight="1" x14ac:dyDescent="0.2">
      <c r="A67" s="51"/>
      <c r="B67" s="67">
        <v>6</v>
      </c>
      <c r="C67" s="41" t="s">
        <v>0</v>
      </c>
      <c r="D67" s="6">
        <f>VLOOKUP(C67,'Points Master'!$B:$L,4,FALSE)</f>
        <v>37</v>
      </c>
      <c r="E67" s="6">
        <f>VLOOKUP(C67,'Points Master'!B:L,5,FALSE)</f>
        <v>68</v>
      </c>
      <c r="F67" s="6">
        <f>VLOOKUP(C67,'Points Master'!B:L,6,FALSE)</f>
        <v>48</v>
      </c>
      <c r="G67" s="6">
        <f>VLOOKUP(C67,'Points Master'!B:L,7,FALSE)</f>
        <v>48</v>
      </c>
      <c r="H67" s="6">
        <f>VLOOKUP(C67,'Points Master'!B:L,8,FALSE)</f>
        <v>48</v>
      </c>
      <c r="I67" s="6">
        <f>VLOOKUP(C67,'Points Master'!B:L,9,FALSE)</f>
        <v>64</v>
      </c>
      <c r="J67" s="31">
        <f t="shared" si="4"/>
        <v>313</v>
      </c>
      <c r="K67" s="6">
        <f>VLOOKUP(C67,'Points Master'!$B:$L,11,FALSE)</f>
        <v>60</v>
      </c>
      <c r="L67" s="6">
        <f>VLOOKUP(C67,'Points Master'!$B:$L,10,FALSE)</f>
        <v>0</v>
      </c>
      <c r="M67" s="68">
        <f t="shared" si="5"/>
        <v>373</v>
      </c>
      <c r="N67" s="52"/>
      <c r="O67" s="3"/>
    </row>
    <row r="68" spans="1:15" s="1" customFormat="1" ht="11.25" customHeight="1" x14ac:dyDescent="0.2">
      <c r="A68" s="51"/>
      <c r="B68" s="67">
        <v>7</v>
      </c>
      <c r="C68" s="41" t="s">
        <v>26</v>
      </c>
      <c r="D68" s="6">
        <f>VLOOKUP(C68,'Points Master'!$B:$L,4,FALSE)</f>
        <v>48</v>
      </c>
      <c r="E68" s="6">
        <f>VLOOKUP(C68,'Points Master'!B:L,5,FALSE)</f>
        <v>38</v>
      </c>
      <c r="F68" s="6">
        <f>VLOOKUP(C68,'Points Master'!B:L,6,FALSE)</f>
        <v>38</v>
      </c>
      <c r="G68" s="6">
        <f>VLOOKUP(C68,'Points Master'!B:L,7,FALSE)</f>
        <v>68</v>
      </c>
      <c r="H68" s="6">
        <f>VLOOKUP(C68,'Points Master'!B:L,8,FALSE)</f>
        <v>38</v>
      </c>
      <c r="I68" s="6">
        <f>VLOOKUP(C68,'Points Master'!B:L,9,FALSE)</f>
        <v>79</v>
      </c>
      <c r="J68" s="31">
        <f t="shared" si="4"/>
        <v>309</v>
      </c>
      <c r="K68" s="6">
        <f>VLOOKUP(C68,'Points Master'!$B:$L,11,FALSE)</f>
        <v>60</v>
      </c>
      <c r="L68" s="6">
        <f>VLOOKUP(C68,'Points Master'!$B:$L,10,FALSE)</f>
        <v>0</v>
      </c>
      <c r="M68" s="68">
        <f t="shared" si="5"/>
        <v>369</v>
      </c>
      <c r="N68" s="52"/>
      <c r="O68" s="3"/>
    </row>
    <row r="69" spans="1:15" s="1" customFormat="1" ht="11.25" customHeight="1" x14ac:dyDescent="0.2">
      <c r="A69" s="51"/>
      <c r="B69" s="67">
        <v>8</v>
      </c>
      <c r="C69" s="41" t="s">
        <v>70</v>
      </c>
      <c r="D69" s="6">
        <f>VLOOKUP(C69,'Points Master'!$B:$L,4,FALSE)</f>
        <v>53</v>
      </c>
      <c r="E69" s="6">
        <f>VLOOKUP(C69,'Points Master'!B:L,5,FALSE)</f>
        <v>48</v>
      </c>
      <c r="F69" s="6">
        <f>VLOOKUP(C69,'Points Master'!B:L,6,FALSE)</f>
        <v>44</v>
      </c>
      <c r="G69" s="6">
        <f>VLOOKUP(C69,'Points Master'!B:L,7,FALSE)</f>
        <v>0</v>
      </c>
      <c r="H69" s="6">
        <f>VLOOKUP(C69,'Points Master'!B:L,8,FALSE)</f>
        <v>65</v>
      </c>
      <c r="I69" s="6">
        <f>VLOOKUP(C69,'Points Master'!B:L,9,FALSE)</f>
        <v>0</v>
      </c>
      <c r="J69" s="31">
        <f t="shared" si="4"/>
        <v>210</v>
      </c>
      <c r="K69" s="6">
        <f>VLOOKUP(C69,'Points Master'!$B:$L,11,FALSE)</f>
        <v>40</v>
      </c>
      <c r="L69" s="6">
        <f>VLOOKUP(C69,'Points Master'!$B:$L,10,FALSE)</f>
        <v>10</v>
      </c>
      <c r="M69" s="68">
        <f t="shared" si="5"/>
        <v>260</v>
      </c>
      <c r="N69" s="52"/>
      <c r="O69" s="3"/>
    </row>
    <row r="70" spans="1:15" s="1" customFormat="1" ht="11.25" customHeight="1" x14ac:dyDescent="0.2">
      <c r="A70" s="51"/>
      <c r="B70" s="67">
        <v>9</v>
      </c>
      <c r="C70" s="41" t="s">
        <v>60</v>
      </c>
      <c r="D70" s="6">
        <f>VLOOKUP(C70,'Points Master'!$B:$L,4,FALSE)</f>
        <v>13</v>
      </c>
      <c r="E70" s="6">
        <f>VLOOKUP(C70,'Points Master'!B:L,5,FALSE)</f>
        <v>0</v>
      </c>
      <c r="F70" s="6">
        <f>VLOOKUP(C70,'Points Master'!B:L,6,FALSE)</f>
        <v>6</v>
      </c>
      <c r="G70" s="6">
        <f>VLOOKUP(C70,'Points Master'!B:L,7,FALSE)</f>
        <v>74</v>
      </c>
      <c r="H70" s="6">
        <f>VLOOKUP(C70,'Points Master'!B:L,8,FALSE)</f>
        <v>69</v>
      </c>
      <c r="I70" s="6">
        <f>VLOOKUP(C70,'Points Master'!B:L,9,FALSE)</f>
        <v>36</v>
      </c>
      <c r="J70" s="31">
        <f t="shared" si="4"/>
        <v>198</v>
      </c>
      <c r="K70" s="6">
        <f>VLOOKUP(C70,'Points Master'!$B:$L,11,FALSE)</f>
        <v>50</v>
      </c>
      <c r="L70" s="6">
        <f>VLOOKUP(C70,'Points Master'!$B:$L,10,FALSE)</f>
        <v>0</v>
      </c>
      <c r="M70" s="68">
        <f t="shared" si="5"/>
        <v>248</v>
      </c>
      <c r="N70" s="52"/>
      <c r="O70" s="3"/>
    </row>
    <row r="71" spans="1:15" s="1" customFormat="1" ht="11.25" customHeight="1" x14ac:dyDescent="0.2">
      <c r="A71" s="51"/>
      <c r="B71" s="67">
        <v>10</v>
      </c>
      <c r="C71" s="41" t="s">
        <v>72</v>
      </c>
      <c r="D71" s="6">
        <f>VLOOKUP(C71,'Points Master'!$B:$L,4,FALSE)</f>
        <v>6</v>
      </c>
      <c r="E71" s="6">
        <f>VLOOKUP(C71,'Points Master'!B:L,5,FALSE)</f>
        <v>52</v>
      </c>
      <c r="F71" s="6">
        <f>VLOOKUP(C71,'Points Master'!B:L,6,FALSE)</f>
        <v>75</v>
      </c>
      <c r="G71" s="6">
        <f>VLOOKUP(C71,'Points Master'!B:L,7,FALSE)</f>
        <v>16</v>
      </c>
      <c r="H71" s="6">
        <f>VLOOKUP(C71,'Points Master'!B:L,8,FALSE)</f>
        <v>0</v>
      </c>
      <c r="I71" s="6">
        <f>VLOOKUP(C71,'Points Master'!B:L,9,FALSE)</f>
        <v>0</v>
      </c>
      <c r="J71" s="31">
        <f t="shared" si="4"/>
        <v>149</v>
      </c>
      <c r="K71" s="6">
        <f>VLOOKUP(C71,'Points Master'!$B:$L,11,FALSE)</f>
        <v>40</v>
      </c>
      <c r="L71" s="6">
        <f>VLOOKUP(C71,'Points Master'!$B:$L,10,FALSE)</f>
        <v>10</v>
      </c>
      <c r="M71" s="68">
        <f t="shared" si="5"/>
        <v>199</v>
      </c>
      <c r="N71" s="52"/>
      <c r="O71" s="3"/>
    </row>
    <row r="72" spans="1:15" s="1" customFormat="1" ht="11.25" customHeight="1" x14ac:dyDescent="0.2">
      <c r="A72" s="51"/>
      <c r="B72" s="67">
        <v>11</v>
      </c>
      <c r="C72" s="41" t="s">
        <v>54</v>
      </c>
      <c r="D72" s="6">
        <f>VLOOKUP(C72,'Points Master'!$B:$L,4,FALSE)</f>
        <v>21</v>
      </c>
      <c r="E72" s="6">
        <f>VLOOKUP(C72,'Points Master'!B:L,5,FALSE)</f>
        <v>14</v>
      </c>
      <c r="F72" s="6">
        <f>VLOOKUP(C72,'Points Master'!B:L,6,FALSE)</f>
        <v>41</v>
      </c>
      <c r="G72" s="6">
        <f>VLOOKUP(C72,'Points Master'!B:L,7,FALSE)</f>
        <v>58</v>
      </c>
      <c r="H72" s="6">
        <f>VLOOKUP(C72,'Points Master'!B:L,8,FALSE)</f>
        <v>0</v>
      </c>
      <c r="I72" s="6">
        <f>VLOOKUP(C72,'Points Master'!B:L,9,FALSE)</f>
        <v>0</v>
      </c>
      <c r="J72" s="31">
        <f t="shared" si="4"/>
        <v>134</v>
      </c>
      <c r="K72" s="6">
        <f>VLOOKUP(C72,'Points Master'!$B:$L,11,FALSE)</f>
        <v>40</v>
      </c>
      <c r="L72" s="6">
        <f>VLOOKUP(C72,'Points Master'!$B:$L,10,FALSE)</f>
        <v>0</v>
      </c>
      <c r="M72" s="68">
        <f t="shared" si="5"/>
        <v>174</v>
      </c>
      <c r="N72" s="52"/>
      <c r="O72" s="3"/>
    </row>
    <row r="73" spans="1:15" s="1" customFormat="1" ht="11.25" customHeight="1" x14ac:dyDescent="0.2">
      <c r="A73" s="51"/>
      <c r="B73" s="67">
        <v>12</v>
      </c>
      <c r="C73" s="41" t="s">
        <v>94</v>
      </c>
      <c r="D73" s="6">
        <f>VLOOKUP(C73,'Points Master'!$B:$L,4,FALSE)</f>
        <v>68</v>
      </c>
      <c r="E73" s="6">
        <f>VLOOKUP(C73,'Points Master'!B:L,5,FALSE)</f>
        <v>27</v>
      </c>
      <c r="F73" s="6">
        <f>VLOOKUP(C73,'Points Master'!B:L,6,FALSE)</f>
        <v>38</v>
      </c>
      <c r="G73" s="6">
        <f>VLOOKUP(C73,'Points Master'!B:L,7,FALSE)</f>
        <v>0</v>
      </c>
      <c r="H73" s="6">
        <f>VLOOKUP(C73,'Points Master'!B:L,8,FALSE)</f>
        <v>0</v>
      </c>
      <c r="I73" s="6">
        <f>VLOOKUP(C73,'Points Master'!B:L,9,FALSE)</f>
        <v>0</v>
      </c>
      <c r="J73" s="31">
        <f t="shared" si="4"/>
        <v>133</v>
      </c>
      <c r="K73" s="6">
        <f>VLOOKUP(C73,'Points Master'!$B:$L,11,FALSE)</f>
        <v>30</v>
      </c>
      <c r="L73" s="6">
        <f>VLOOKUP(C73,'Points Master'!$B:$L,10,FALSE)</f>
        <v>0</v>
      </c>
      <c r="M73" s="68">
        <f t="shared" si="5"/>
        <v>163</v>
      </c>
      <c r="N73" s="52"/>
      <c r="O73" s="3"/>
    </row>
    <row r="74" spans="1:15" s="1" customFormat="1" ht="11.25" customHeight="1" x14ac:dyDescent="0.2">
      <c r="A74" s="51"/>
      <c r="B74" s="67">
        <v>13</v>
      </c>
      <c r="C74" s="40" t="s">
        <v>31</v>
      </c>
      <c r="D74" s="6">
        <f>VLOOKUP(C74,'Points Master'!$B:$L,4,FALSE)</f>
        <v>40</v>
      </c>
      <c r="E74" s="6">
        <f>VLOOKUP(C74,'Points Master'!B:L,5,FALSE)</f>
        <v>34</v>
      </c>
      <c r="F74" s="6">
        <f>VLOOKUP(C74,'Points Master'!B:L,6,FALSE)</f>
        <v>39</v>
      </c>
      <c r="G74" s="6">
        <f>VLOOKUP(C74,'Points Master'!B:L,7,FALSE)</f>
        <v>6</v>
      </c>
      <c r="H74" s="6">
        <f>VLOOKUP(C74,'Points Master'!B:L,8,FALSE)</f>
        <v>0</v>
      </c>
      <c r="I74" s="6">
        <f>VLOOKUP(C74,'Points Master'!B:L,9,FALSE)</f>
        <v>0</v>
      </c>
      <c r="J74" s="31">
        <f t="shared" si="4"/>
        <v>119</v>
      </c>
      <c r="K74" s="6">
        <f>VLOOKUP(C74,'Points Master'!$B:$L,11,FALSE)</f>
        <v>40</v>
      </c>
      <c r="L74" s="6">
        <f>VLOOKUP(C74,'Points Master'!$B:$L,10,FALSE)</f>
        <v>0</v>
      </c>
      <c r="M74" s="68">
        <f t="shared" si="5"/>
        <v>159</v>
      </c>
      <c r="N74" s="52"/>
      <c r="O74" s="3"/>
    </row>
    <row r="75" spans="1:15" s="1" customFormat="1" ht="11.25" customHeight="1" x14ac:dyDescent="0.2">
      <c r="A75" s="51"/>
      <c r="B75" s="67">
        <v>14</v>
      </c>
      <c r="C75" s="41" t="s">
        <v>139</v>
      </c>
      <c r="D75" s="6">
        <f>VLOOKUP(C75,'Points Master'!$B:$L,4,FALSE)</f>
        <v>0</v>
      </c>
      <c r="E75" s="6">
        <f>VLOOKUP(C75,'Points Master'!B:L,5,FALSE)</f>
        <v>70</v>
      </c>
      <c r="F75" s="6">
        <f>VLOOKUP(C75,'Points Master'!B:L,6,FALSE)</f>
        <v>0</v>
      </c>
      <c r="G75" s="6">
        <f>VLOOKUP(C75,'Points Master'!B:L,7,FALSE)</f>
        <v>41</v>
      </c>
      <c r="H75" s="6">
        <f>VLOOKUP(C75,'Points Master'!B:L,8,FALSE)</f>
        <v>0</v>
      </c>
      <c r="I75" s="6">
        <f>VLOOKUP(C75,'Points Master'!B:L,9,FALSE)</f>
        <v>0</v>
      </c>
      <c r="J75" s="31">
        <f t="shared" si="4"/>
        <v>111</v>
      </c>
      <c r="K75" s="6">
        <f>VLOOKUP(C75,'Points Master'!$B:$L,11,FALSE)</f>
        <v>20</v>
      </c>
      <c r="L75" s="6">
        <f>VLOOKUP(C75,'Points Master'!$B:$L,10,FALSE)</f>
        <v>10</v>
      </c>
      <c r="M75" s="68">
        <f t="shared" si="5"/>
        <v>141</v>
      </c>
      <c r="N75" s="52"/>
      <c r="O75" s="3"/>
    </row>
    <row r="76" spans="1:15" s="1" customFormat="1" ht="11.25" customHeight="1" x14ac:dyDescent="0.2">
      <c r="A76" s="51"/>
      <c r="B76" s="67">
        <v>15</v>
      </c>
      <c r="C76" s="41" t="s">
        <v>93</v>
      </c>
      <c r="D76" s="6">
        <f>VLOOKUP(C76,'Points Master'!$B:$L,4,FALSE)</f>
        <v>41</v>
      </c>
      <c r="E76" s="6">
        <f>VLOOKUP(C76,'Points Master'!B:L,5,FALSE)</f>
        <v>35</v>
      </c>
      <c r="F76" s="6">
        <f>VLOOKUP(C76,'Points Master'!B:L,6,FALSE)</f>
        <v>0</v>
      </c>
      <c r="G76" s="6">
        <f>VLOOKUP(C76,'Points Master'!B:L,7,FALSE)</f>
        <v>6</v>
      </c>
      <c r="H76" s="6">
        <f>VLOOKUP(C76,'Points Master'!B:L,8,FALSE)</f>
        <v>0</v>
      </c>
      <c r="I76" s="6">
        <f>VLOOKUP(C76,'Points Master'!B:L,9,FALSE)</f>
        <v>0</v>
      </c>
      <c r="J76" s="31">
        <f t="shared" si="4"/>
        <v>82</v>
      </c>
      <c r="K76" s="6">
        <f>VLOOKUP(C76,'Points Master'!$B:$L,11,FALSE)</f>
        <v>30</v>
      </c>
      <c r="L76" s="6">
        <f>VLOOKUP(C76,'Points Master'!$B:$L,10,FALSE)</f>
        <v>0</v>
      </c>
      <c r="M76" s="68">
        <f t="shared" si="5"/>
        <v>112</v>
      </c>
      <c r="N76" s="52"/>
      <c r="O76" s="3"/>
    </row>
    <row r="77" spans="1:15" s="1" customFormat="1" ht="11.25" customHeight="1" x14ac:dyDescent="0.2">
      <c r="A77" s="51"/>
      <c r="B77" s="67">
        <v>16</v>
      </c>
      <c r="C77" s="41" t="s">
        <v>27</v>
      </c>
      <c r="D77" s="6">
        <f>VLOOKUP(C77,'Points Master'!$B:$L,4,FALSE)</f>
        <v>42</v>
      </c>
      <c r="E77" s="6">
        <f>VLOOKUP(C77,'Points Master'!B:L,5,FALSE)</f>
        <v>0</v>
      </c>
      <c r="F77" s="6">
        <f>VLOOKUP(C77,'Points Master'!B:L,6,FALSE)</f>
        <v>0</v>
      </c>
      <c r="G77" s="6">
        <f>VLOOKUP(C77,'Points Master'!B:L,7,FALSE)</f>
        <v>44</v>
      </c>
      <c r="H77" s="6">
        <f>VLOOKUP(C77,'Points Master'!B:L,8,FALSE)</f>
        <v>0</v>
      </c>
      <c r="I77" s="6">
        <f>VLOOKUP(C77,'Points Master'!B:L,9,FALSE)</f>
        <v>65</v>
      </c>
      <c r="J77" s="31">
        <f t="shared" si="4"/>
        <v>151</v>
      </c>
      <c r="K77" s="6">
        <f>VLOOKUP(C77,'Points Master'!$B:$L,11,FALSE)</f>
        <v>30</v>
      </c>
      <c r="L77" s="6">
        <f>VLOOKUP(C77,'Points Master'!$B:$L,10,FALSE)</f>
        <v>0</v>
      </c>
      <c r="M77" s="68">
        <f t="shared" si="5"/>
        <v>181</v>
      </c>
      <c r="N77" s="52"/>
      <c r="O77" s="3"/>
    </row>
    <row r="78" spans="1:15" s="1" customFormat="1" ht="11.25" customHeight="1" x14ac:dyDescent="0.2">
      <c r="A78" s="51"/>
      <c r="B78" s="67">
        <v>17</v>
      </c>
      <c r="C78" s="41" t="s">
        <v>69</v>
      </c>
      <c r="D78" s="6">
        <f>VLOOKUP(C78,'Points Master'!$B:$L,4,FALSE)</f>
        <v>50</v>
      </c>
      <c r="E78" s="6">
        <f>VLOOKUP(C78,'Points Master'!B:L,5,FALSE)</f>
        <v>0</v>
      </c>
      <c r="F78" s="6">
        <f>VLOOKUP(C78,'Points Master'!B:L,6,FALSE)</f>
        <v>16</v>
      </c>
      <c r="G78" s="6">
        <f>VLOOKUP(C78,'Points Master'!B:L,7,FALSE)</f>
        <v>0</v>
      </c>
      <c r="H78" s="6">
        <f>VLOOKUP(C78,'Points Master'!B:L,8,FALSE)</f>
        <v>0</v>
      </c>
      <c r="I78" s="6">
        <f>VLOOKUP(C78,'Points Master'!B:L,9,FALSE)</f>
        <v>0</v>
      </c>
      <c r="J78" s="31">
        <f t="shared" si="4"/>
        <v>66</v>
      </c>
      <c r="K78" s="6">
        <f>VLOOKUP(C78,'Points Master'!$B:$L,11,FALSE)</f>
        <v>20</v>
      </c>
      <c r="L78" s="6">
        <f>VLOOKUP(C78,'Points Master'!$B:$L,10,FALSE)</f>
        <v>0</v>
      </c>
      <c r="M78" s="68">
        <f t="shared" si="5"/>
        <v>86</v>
      </c>
      <c r="N78" s="52"/>
      <c r="O78" s="3"/>
    </row>
    <row r="79" spans="1:15" s="1" customFormat="1" ht="11.25" customHeight="1" x14ac:dyDescent="0.2">
      <c r="A79" s="51"/>
      <c r="B79" s="67">
        <v>18</v>
      </c>
      <c r="C79" s="41" t="s">
        <v>140</v>
      </c>
      <c r="D79" s="6">
        <f>VLOOKUP(C79,'Points Master'!$B:$L,4,FALSE)</f>
        <v>0</v>
      </c>
      <c r="E79" s="6">
        <f>VLOOKUP(C79,'Points Master'!B:L,5,FALSE)</f>
        <v>34</v>
      </c>
      <c r="F79" s="6">
        <f>VLOOKUP(C79,'Points Master'!B:L,6,FALSE)</f>
        <v>6</v>
      </c>
      <c r="G79" s="6">
        <f>VLOOKUP(C79,'Points Master'!B:L,7,FALSE)</f>
        <v>6</v>
      </c>
      <c r="H79" s="6">
        <f>VLOOKUP(C79,'Points Master'!B:L,8,FALSE)</f>
        <v>0</v>
      </c>
      <c r="I79" s="6">
        <f>VLOOKUP(C79,'Points Master'!B:L,9,FALSE)</f>
        <v>0</v>
      </c>
      <c r="J79" s="31">
        <f t="shared" si="4"/>
        <v>46</v>
      </c>
      <c r="K79" s="6">
        <f>VLOOKUP(C79,'Points Master'!$B:$L,11,FALSE)</f>
        <v>30</v>
      </c>
      <c r="L79" s="6">
        <f>VLOOKUP(C79,'Points Master'!$B:$L,10,FALSE)</f>
        <v>0</v>
      </c>
      <c r="M79" s="68">
        <f t="shared" si="5"/>
        <v>76</v>
      </c>
      <c r="N79" s="52"/>
      <c r="O79" s="3"/>
    </row>
    <row r="80" spans="1:15" s="1" customFormat="1" ht="11.25" customHeight="1" thickBot="1" x14ac:dyDescent="0.25">
      <c r="A80" s="51"/>
      <c r="B80" s="69"/>
      <c r="C80" s="70"/>
      <c r="D80" s="71"/>
      <c r="E80" s="71"/>
      <c r="F80" s="71"/>
      <c r="G80" s="71"/>
      <c r="H80" s="71"/>
      <c r="I80" s="71"/>
      <c r="J80" s="72"/>
      <c r="K80" s="71"/>
      <c r="L80" s="71"/>
      <c r="M80" s="73"/>
      <c r="N80" s="52"/>
      <c r="O80" s="3"/>
    </row>
    <row r="81" spans="1:15" s="1" customFormat="1" ht="18.75" customHeight="1" thickBot="1" x14ac:dyDescent="0.25">
      <c r="A81" s="53"/>
      <c r="B81" s="54"/>
      <c r="C81" s="55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7"/>
      <c r="O81" s="3"/>
    </row>
    <row r="82" spans="1:15" ht="11.25" customHeight="1" x14ac:dyDescent="0.2">
      <c r="C82" s="2"/>
      <c r="D82" s="7"/>
      <c r="E82" s="7"/>
      <c r="F82" s="7"/>
      <c r="G82" s="7"/>
      <c r="H82" s="7"/>
      <c r="I82" s="7"/>
      <c r="J82" s="7"/>
      <c r="K82" s="7"/>
      <c r="L82" s="7"/>
      <c r="M82" s="7"/>
    </row>
  </sheetData>
  <sheetProtection selectLockedCells="1" selectUnlockedCells="1"/>
  <sortState ref="C29:M55">
    <sortCondition descending="1" ref="M29"/>
  </sortState>
  <phoneticPr fontId="1" type="noConversion"/>
  <printOptions horizontalCentered="1"/>
  <pageMargins left="0.39370078740157483" right="0.39370078740157483" top="0.39370078740157483" bottom="0.39370078740157483" header="0.51181102362204722" footer="0.51181102362204722"/>
  <pageSetup paperSize="9" scale="82" orientation="portrait" r:id="rId1"/>
  <headerFooter alignWithMargins="0"/>
  <webPublishItems count="3">
    <webPublishItem id="9691" divId="Point Standings 2011_9691" sourceType="printArea" destinationFile="C:\Documents and Settings\NicovH\My Documents\Tarlton\2011\Point Standings 2011\16.06.2011\pts_2011_tmsc_drag.htm"/>
    <webPublishItem id="22699" divId="Point Standings 2011_22699" sourceType="range" sourceRef="A2:N82" destinationFile="C:\Users\Nico\Documents\Tarlton\2011\Point Standings 2011\09.08.2011\tmsc_drag.htm"/>
    <webPublishItem id="6062" divId="Point Standings 2011_6062" sourceType="range" sourceRef="A2:N84" destinationFile="C:\Users\Nico\Documents\Tarlton\2011\Point Standings 2011\25.09.2011\tmsc_drag.htm"/>
  </webPublishItem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9"/>
  </sheetPr>
  <dimension ref="A1:O126"/>
  <sheetViews>
    <sheetView showGridLines="0" zoomScaleNormal="100" zoomScaleSheetLayoutView="100" workbookViewId="0">
      <selection activeCell="P26" sqref="P26"/>
    </sheetView>
  </sheetViews>
  <sheetFormatPr defaultRowHeight="11.25" customHeight="1" x14ac:dyDescent="0.2"/>
  <cols>
    <col min="1" max="1" width="2.7109375" style="8" customWidth="1"/>
    <col min="2" max="2" width="3.7109375" style="11" customWidth="1"/>
    <col min="3" max="3" width="30.5703125" style="8" bestFit="1" customWidth="1"/>
    <col min="4" max="5" width="6.7109375" style="9" customWidth="1"/>
    <col min="6" max="8" width="7.7109375" style="9" bestFit="1" customWidth="1"/>
    <col min="9" max="9" width="6.7109375" style="9" customWidth="1"/>
    <col min="10" max="13" width="6.85546875" style="9" bestFit="1" customWidth="1"/>
    <col min="14" max="14" width="2.42578125" style="8" customWidth="1"/>
    <col min="15" max="15" width="8.7109375" style="12" customWidth="1"/>
    <col min="16" max="16384" width="9.140625" style="8"/>
  </cols>
  <sheetData>
    <row r="1" spans="1:15" s="1" customFormat="1" ht="18.75" customHeight="1" x14ac:dyDescent="0.2">
      <c r="A1" s="48"/>
      <c r="B1" s="49" t="s">
        <v>83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50"/>
      <c r="O1" s="3"/>
    </row>
    <row r="2" spans="1:15" s="2" customFormat="1" ht="18.75" customHeight="1" thickBot="1" x14ac:dyDescent="0.25">
      <c r="A2" s="51"/>
      <c r="B2" s="47" t="s">
        <v>63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52"/>
      <c r="O2" s="3"/>
    </row>
    <row r="3" spans="1:15" s="2" customFormat="1" ht="11.25" customHeight="1" x14ac:dyDescent="0.2">
      <c r="A3" s="51"/>
      <c r="B3" s="58"/>
      <c r="C3" s="59"/>
      <c r="D3" s="60" t="s">
        <v>1</v>
      </c>
      <c r="E3" s="60" t="s">
        <v>2</v>
      </c>
      <c r="F3" s="60" t="s">
        <v>3</v>
      </c>
      <c r="G3" s="60" t="s">
        <v>4</v>
      </c>
      <c r="H3" s="60" t="s">
        <v>5</v>
      </c>
      <c r="I3" s="60" t="s">
        <v>6</v>
      </c>
      <c r="J3" s="61" t="s">
        <v>11</v>
      </c>
      <c r="K3" s="62" t="s">
        <v>44</v>
      </c>
      <c r="L3" s="62" t="s">
        <v>8</v>
      </c>
      <c r="M3" s="63"/>
      <c r="N3" s="52"/>
      <c r="O3" s="13"/>
    </row>
    <row r="4" spans="1:15" s="2" customFormat="1" ht="11.25" customHeight="1" x14ac:dyDescent="0.2">
      <c r="A4" s="51"/>
      <c r="B4" s="64"/>
      <c r="C4" s="4"/>
      <c r="D4" s="15" t="s">
        <v>76</v>
      </c>
      <c r="E4" s="15" t="s">
        <v>77</v>
      </c>
      <c r="F4" s="15" t="s">
        <v>45</v>
      </c>
      <c r="G4" s="15" t="s">
        <v>78</v>
      </c>
      <c r="H4" s="15" t="s">
        <v>79</v>
      </c>
      <c r="I4" s="15" t="s">
        <v>80</v>
      </c>
      <c r="J4" s="30" t="s">
        <v>10</v>
      </c>
      <c r="K4" s="5" t="s">
        <v>7</v>
      </c>
      <c r="L4" s="5" t="s">
        <v>7</v>
      </c>
      <c r="M4" s="65" t="s">
        <v>9</v>
      </c>
      <c r="N4" s="52"/>
      <c r="O4" s="13"/>
    </row>
    <row r="5" spans="1:15" s="2" customFormat="1" ht="11.25" customHeight="1" x14ac:dyDescent="0.2">
      <c r="A5" s="51"/>
      <c r="B5" s="64"/>
      <c r="C5" s="4"/>
      <c r="D5" s="5"/>
      <c r="E5" s="5"/>
      <c r="F5" s="5"/>
      <c r="G5" s="5"/>
      <c r="H5" s="5"/>
      <c r="I5" s="15"/>
      <c r="J5" s="33"/>
      <c r="K5" s="15"/>
      <c r="L5" s="15"/>
      <c r="M5" s="66"/>
      <c r="N5" s="52"/>
      <c r="O5" s="13"/>
    </row>
    <row r="6" spans="1:15" s="2" customFormat="1" ht="11.25" customHeight="1" x14ac:dyDescent="0.15">
      <c r="A6" s="51"/>
      <c r="B6" s="113">
        <v>1</v>
      </c>
      <c r="C6" s="121" t="s">
        <v>142</v>
      </c>
      <c r="D6" s="115">
        <f>VLOOKUP(C6,'Points Master'!B:L,4,FALSE)</f>
        <v>0</v>
      </c>
      <c r="E6" s="115">
        <f>VLOOKUP(C6,'Points Master'!B:L,5,FALSE)</f>
        <v>77</v>
      </c>
      <c r="F6" s="115">
        <f>VLOOKUP(C6,'Points Master'!B:L,6,FALSE)</f>
        <v>77</v>
      </c>
      <c r="G6" s="115">
        <f>VLOOKUP(C6,'Points Master'!B:L,7,FALSE)</f>
        <v>0</v>
      </c>
      <c r="H6" s="115">
        <f>VLOOKUP(C6,'Points Master'!B:L,8,FALSE)</f>
        <v>0</v>
      </c>
      <c r="I6" s="115">
        <f>VLOOKUP(C6,'Points Master'!B:L,9,FALSE)</f>
        <v>0</v>
      </c>
      <c r="J6" s="116">
        <f t="shared" ref="J6:J22" si="0">D6+E6+F6+G6+H6+I6</f>
        <v>154</v>
      </c>
      <c r="K6" s="115">
        <f>VLOOKUP(C6,'Points Master'!$B:$L,11,FALSE)</f>
        <v>20</v>
      </c>
      <c r="L6" s="115">
        <f>VLOOKUP(C6,'Points Master'!$B:$L,10,FALSE)</f>
        <v>0</v>
      </c>
      <c r="M6" s="122">
        <f t="shared" ref="M6:M22" si="1">J6+K6+L6</f>
        <v>174</v>
      </c>
      <c r="N6" s="52"/>
      <c r="O6" s="3"/>
    </row>
    <row r="7" spans="1:15" s="2" customFormat="1" ht="11.25" customHeight="1" x14ac:dyDescent="0.15">
      <c r="A7" s="51"/>
      <c r="B7" s="113">
        <v>2</v>
      </c>
      <c r="C7" s="121" t="s">
        <v>106</v>
      </c>
      <c r="D7" s="115">
        <f>VLOOKUP(C7,'Points Master'!B:L,4,FALSE)</f>
        <v>36</v>
      </c>
      <c r="E7" s="115">
        <f>VLOOKUP(C7,'Points Master'!B:L,5,FALSE)</f>
        <v>0</v>
      </c>
      <c r="F7" s="115">
        <f>VLOOKUP(C7,'Points Master'!B:L,6,FALSE)</f>
        <v>0</v>
      </c>
      <c r="G7" s="115">
        <f>VLOOKUP(C7,'Points Master'!B:L,7,FALSE)</f>
        <v>62</v>
      </c>
      <c r="H7" s="115">
        <f>VLOOKUP(C7,'Points Master'!B:L,8,FALSE)</f>
        <v>0</v>
      </c>
      <c r="I7" s="115">
        <f>VLOOKUP(C7,'Points Master'!B:L,9,FALSE)</f>
        <v>0</v>
      </c>
      <c r="J7" s="116">
        <f t="shared" si="0"/>
        <v>98</v>
      </c>
      <c r="K7" s="115">
        <f>VLOOKUP(C7,'Points Master'!$B:$L,11,FALSE)</f>
        <v>20</v>
      </c>
      <c r="L7" s="115">
        <f>VLOOKUP(C7,'Points Master'!$B:$L,10,FALSE)</f>
        <v>0</v>
      </c>
      <c r="M7" s="122">
        <f t="shared" si="1"/>
        <v>118</v>
      </c>
      <c r="N7" s="52"/>
      <c r="O7" s="3"/>
    </row>
    <row r="8" spans="1:15" s="2" customFormat="1" ht="11.25" customHeight="1" x14ac:dyDescent="0.15">
      <c r="A8" s="51"/>
      <c r="B8" s="113">
        <v>3</v>
      </c>
      <c r="C8" s="121" t="s">
        <v>109</v>
      </c>
      <c r="D8" s="115">
        <f>VLOOKUP(C8,'Points Master'!B:L,4,FALSE)</f>
        <v>6</v>
      </c>
      <c r="E8" s="115">
        <f>VLOOKUP(C8,'Points Master'!B:L,5,FALSE)</f>
        <v>0</v>
      </c>
      <c r="F8" s="115">
        <f>VLOOKUP(C8,'Points Master'!B:L,6,FALSE)</f>
        <v>0</v>
      </c>
      <c r="G8" s="115">
        <f>VLOOKUP(C8,'Points Master'!B:L,7,FALSE)</f>
        <v>76</v>
      </c>
      <c r="H8" s="115">
        <f>VLOOKUP(C8,'Points Master'!B:L,8,FALSE)</f>
        <v>0</v>
      </c>
      <c r="I8" s="115">
        <f>VLOOKUP(C8,'Points Master'!B:L,9,FALSE)</f>
        <v>0</v>
      </c>
      <c r="J8" s="116">
        <f t="shared" si="0"/>
        <v>82</v>
      </c>
      <c r="K8" s="115">
        <f>VLOOKUP(C8,'Points Master'!$B:$L,11,FALSE)</f>
        <v>20</v>
      </c>
      <c r="L8" s="115">
        <f>VLOOKUP(C8,'Points Master'!$B:$L,10,FALSE)</f>
        <v>0</v>
      </c>
      <c r="M8" s="122">
        <f t="shared" si="1"/>
        <v>102</v>
      </c>
      <c r="N8" s="52"/>
      <c r="O8" s="3"/>
    </row>
    <row r="9" spans="1:15" s="2" customFormat="1" ht="11.25" customHeight="1" x14ac:dyDescent="0.15">
      <c r="A9" s="51"/>
      <c r="B9" s="67">
        <v>4</v>
      </c>
      <c r="C9" s="32" t="s">
        <v>104</v>
      </c>
      <c r="D9" s="6">
        <f>VLOOKUP(C9,'Points Master'!B:L,4,FALSE)</f>
        <v>77</v>
      </c>
      <c r="E9" s="6">
        <f>VLOOKUP(C9,'Points Master'!B:L,5,FALSE)</f>
        <v>0</v>
      </c>
      <c r="F9" s="6">
        <f>VLOOKUP(C9,'Points Master'!B:L,6,FALSE)</f>
        <v>0</v>
      </c>
      <c r="G9" s="6">
        <f>VLOOKUP(C9,'Points Master'!B:L,7,FALSE)</f>
        <v>0</v>
      </c>
      <c r="H9" s="6">
        <f>VLOOKUP(C9,'Points Master'!B:L,8,FALSE)</f>
        <v>0</v>
      </c>
      <c r="I9" s="6">
        <f>VLOOKUP(C9,'Points Master'!B:L,9,FALSE)</f>
        <v>0</v>
      </c>
      <c r="J9" s="31">
        <f t="shared" si="0"/>
        <v>77</v>
      </c>
      <c r="K9" s="6">
        <f>VLOOKUP(C9,'Points Master'!$B:$L,11,FALSE)</f>
        <v>10</v>
      </c>
      <c r="L9" s="6">
        <f>VLOOKUP(C9,'Points Master'!$B:$L,10,FALSE)</f>
        <v>0</v>
      </c>
      <c r="M9" s="68">
        <f t="shared" si="1"/>
        <v>87</v>
      </c>
      <c r="N9" s="52"/>
      <c r="O9" s="3"/>
    </row>
    <row r="10" spans="1:15" s="2" customFormat="1" ht="11.25" customHeight="1" x14ac:dyDescent="0.15">
      <c r="A10" s="51"/>
      <c r="B10" s="67">
        <v>5</v>
      </c>
      <c r="C10" s="32" t="s">
        <v>164</v>
      </c>
      <c r="D10" s="6">
        <f>VLOOKUP(C10,'Points Master'!B:L,4,FALSE)</f>
        <v>0</v>
      </c>
      <c r="E10" s="6">
        <f>VLOOKUP(C10,'Points Master'!B:L,5,FALSE)</f>
        <v>0</v>
      </c>
      <c r="F10" s="6">
        <f>VLOOKUP(C10,'Points Master'!B:L,6,FALSE)</f>
        <v>0</v>
      </c>
      <c r="G10" s="6">
        <f>VLOOKUP(C10,'Points Master'!B:L,7,FALSE)</f>
        <v>0</v>
      </c>
      <c r="H10" s="6">
        <f>VLOOKUP(C10,'Points Master'!B:L,8,FALSE)</f>
        <v>16</v>
      </c>
      <c r="I10" s="6">
        <f>VLOOKUP(C10,'Points Master'!B:L,9,FALSE)</f>
        <v>0</v>
      </c>
      <c r="J10" s="31">
        <f t="shared" si="0"/>
        <v>16</v>
      </c>
      <c r="K10" s="6">
        <f>VLOOKUP(C10,'Points Master'!$B:$L,11,FALSE)</f>
        <v>10</v>
      </c>
      <c r="L10" s="6">
        <f>VLOOKUP(C10,'Points Master'!$B:$L,10,FALSE)</f>
        <v>0</v>
      </c>
      <c r="M10" s="68">
        <f t="shared" si="1"/>
        <v>26</v>
      </c>
      <c r="N10" s="52"/>
      <c r="O10" s="3"/>
    </row>
    <row r="11" spans="1:15" s="2" customFormat="1" ht="11.25" customHeight="1" x14ac:dyDescent="0.15">
      <c r="A11" s="51"/>
      <c r="B11" s="67">
        <v>6</v>
      </c>
      <c r="C11" s="32" t="s">
        <v>102</v>
      </c>
      <c r="D11" s="6">
        <f>VLOOKUP(C11,'Points Master'!B:L,4,FALSE)</f>
        <v>67</v>
      </c>
      <c r="E11" s="6">
        <f>VLOOKUP(C11,'Points Master'!B:L,5,FALSE)</f>
        <v>0</v>
      </c>
      <c r="F11" s="6">
        <f>VLOOKUP(C11,'Points Master'!B:L,6,FALSE)</f>
        <v>0</v>
      </c>
      <c r="G11" s="6">
        <f>VLOOKUP(C11,'Points Master'!B:L,7,FALSE)</f>
        <v>0</v>
      </c>
      <c r="H11" s="6">
        <f>VLOOKUP(C11,'Points Master'!B:L,8,FALSE)</f>
        <v>0</v>
      </c>
      <c r="I11" s="6">
        <f>VLOOKUP(C11,'Points Master'!B:L,9,FALSE)</f>
        <v>0</v>
      </c>
      <c r="J11" s="31">
        <f t="shared" si="0"/>
        <v>67</v>
      </c>
      <c r="K11" s="6">
        <f>VLOOKUP(C11,'Points Master'!$B:$L,11,FALSE)</f>
        <v>10</v>
      </c>
      <c r="L11" s="6">
        <f>VLOOKUP(C11,'Points Master'!$B:$L,10,FALSE)</f>
        <v>0</v>
      </c>
      <c r="M11" s="68">
        <f t="shared" si="1"/>
        <v>77</v>
      </c>
      <c r="N11" s="52"/>
      <c r="O11" s="3"/>
    </row>
    <row r="12" spans="1:15" s="2" customFormat="1" ht="11.25" customHeight="1" x14ac:dyDescent="0.15">
      <c r="A12" s="51"/>
      <c r="B12" s="67">
        <v>7</v>
      </c>
      <c r="C12" s="32" t="s">
        <v>141</v>
      </c>
      <c r="D12" s="6">
        <f>VLOOKUP(C12,'Points Master'!B:L,4,FALSE)</f>
        <v>0</v>
      </c>
      <c r="E12" s="6">
        <f>VLOOKUP(C12,'Points Master'!B:L,5,FALSE)</f>
        <v>67</v>
      </c>
      <c r="F12" s="6">
        <f>VLOOKUP(C12,'Points Master'!B:L,6,FALSE)</f>
        <v>0</v>
      </c>
      <c r="G12" s="6">
        <f>VLOOKUP(C12,'Points Master'!B:L,7,FALSE)</f>
        <v>0</v>
      </c>
      <c r="H12" s="6">
        <f>VLOOKUP(C12,'Points Master'!B:L,8,FALSE)</f>
        <v>0</v>
      </c>
      <c r="I12" s="6">
        <f>VLOOKUP(C12,'Points Master'!B:L,9,FALSE)</f>
        <v>0</v>
      </c>
      <c r="J12" s="31">
        <f t="shared" si="0"/>
        <v>67</v>
      </c>
      <c r="K12" s="6">
        <f>VLOOKUP(C12,'Points Master'!$B:$L,11,FALSE)</f>
        <v>10</v>
      </c>
      <c r="L12" s="6">
        <f>VLOOKUP(C12,'Points Master'!$B:$L,10,FALSE)</f>
        <v>0</v>
      </c>
      <c r="M12" s="68">
        <f t="shared" si="1"/>
        <v>77</v>
      </c>
      <c r="N12" s="52"/>
      <c r="O12" s="3"/>
    </row>
    <row r="13" spans="1:15" s="2" customFormat="1" ht="11.25" customHeight="1" x14ac:dyDescent="0.15">
      <c r="A13" s="51"/>
      <c r="B13" s="67">
        <v>8</v>
      </c>
      <c r="C13" s="32" t="s">
        <v>163</v>
      </c>
      <c r="D13" s="6">
        <f>VLOOKUP(C13,'Points Master'!B:L,4,FALSE)</f>
        <v>0</v>
      </c>
      <c r="E13" s="6">
        <f>VLOOKUP(C13,'Points Master'!B:L,5,FALSE)</f>
        <v>0</v>
      </c>
      <c r="F13" s="6">
        <f>VLOOKUP(C13,'Points Master'!B:L,6,FALSE)</f>
        <v>0</v>
      </c>
      <c r="G13" s="6">
        <f>VLOOKUP(C13,'Points Master'!B:L,7,FALSE)</f>
        <v>0</v>
      </c>
      <c r="H13" s="6">
        <f>VLOOKUP(C13,'Points Master'!B:L,8,FALSE)</f>
        <v>16</v>
      </c>
      <c r="I13" s="6">
        <f>VLOOKUP(C13,'Points Master'!B:L,9,FALSE)</f>
        <v>0</v>
      </c>
      <c r="J13" s="31">
        <f t="shared" si="0"/>
        <v>16</v>
      </c>
      <c r="K13" s="6">
        <f>VLOOKUP(C13,'Points Master'!$B:$L,11,FALSE)</f>
        <v>10</v>
      </c>
      <c r="L13" s="6">
        <f>VLOOKUP(C13,'Points Master'!$B:$L,10,FALSE)</f>
        <v>0</v>
      </c>
      <c r="M13" s="68">
        <f t="shared" si="1"/>
        <v>26</v>
      </c>
      <c r="N13" s="52"/>
      <c r="O13" s="3"/>
    </row>
    <row r="14" spans="1:15" s="2" customFormat="1" ht="11.25" customHeight="1" x14ac:dyDescent="0.15">
      <c r="A14" s="51"/>
      <c r="B14" s="67">
        <v>9</v>
      </c>
      <c r="C14" s="32" t="s">
        <v>150</v>
      </c>
      <c r="D14" s="6">
        <f>VLOOKUP(C14,'Points Master'!B:L,4,FALSE)</f>
        <v>0</v>
      </c>
      <c r="E14" s="6">
        <f>VLOOKUP(C14,'Points Master'!B:L,5,FALSE)</f>
        <v>0</v>
      </c>
      <c r="F14" s="6">
        <f>VLOOKUP(C14,'Points Master'!B:L,6,FALSE)</f>
        <v>66</v>
      </c>
      <c r="G14" s="6">
        <f>VLOOKUP(C14,'Points Master'!B:L,7,FALSE)</f>
        <v>0</v>
      </c>
      <c r="H14" s="6">
        <f>VLOOKUP(C14,'Points Master'!B:L,8,FALSE)</f>
        <v>0</v>
      </c>
      <c r="I14" s="6">
        <f>VLOOKUP(C14,'Points Master'!B:L,9,FALSE)</f>
        <v>0</v>
      </c>
      <c r="J14" s="31">
        <f t="shared" si="0"/>
        <v>66</v>
      </c>
      <c r="K14" s="6">
        <f>VLOOKUP(C14,'Points Master'!$B:$L,11,FALSE)</f>
        <v>10</v>
      </c>
      <c r="L14" s="6">
        <f>VLOOKUP(C14,'Points Master'!$B:$L,10,FALSE)</f>
        <v>0</v>
      </c>
      <c r="M14" s="68">
        <f t="shared" si="1"/>
        <v>76</v>
      </c>
      <c r="N14" s="52"/>
      <c r="O14" s="3"/>
    </row>
    <row r="15" spans="1:15" s="2" customFormat="1" ht="11.25" customHeight="1" x14ac:dyDescent="0.15">
      <c r="A15" s="51"/>
      <c r="B15" s="67">
        <v>10</v>
      </c>
      <c r="C15" s="32" t="s">
        <v>103</v>
      </c>
      <c r="D15" s="6">
        <f>VLOOKUP(C15,'Points Master'!B:L,4,FALSE)</f>
        <v>62</v>
      </c>
      <c r="E15" s="6">
        <f>VLOOKUP(C15,'Points Master'!B:L,5,FALSE)</f>
        <v>0</v>
      </c>
      <c r="F15" s="6">
        <f>VLOOKUP(C15,'Points Master'!B:L,6,FALSE)</f>
        <v>0</v>
      </c>
      <c r="G15" s="6">
        <f>VLOOKUP(C15,'Points Master'!B:L,7,FALSE)</f>
        <v>0</v>
      </c>
      <c r="H15" s="6">
        <f>VLOOKUP(C15,'Points Master'!B:L,8,FALSE)</f>
        <v>0</v>
      </c>
      <c r="I15" s="6">
        <f>VLOOKUP(C15,'Points Master'!B:L,9,FALSE)</f>
        <v>0</v>
      </c>
      <c r="J15" s="31">
        <f t="shared" si="0"/>
        <v>62</v>
      </c>
      <c r="K15" s="6">
        <f>VLOOKUP(C15,'Points Master'!$B:$L,11,FALSE)</f>
        <v>10</v>
      </c>
      <c r="L15" s="6">
        <f>VLOOKUP(C15,'Points Master'!$B:$L,10,FALSE)</f>
        <v>0</v>
      </c>
      <c r="M15" s="68">
        <f t="shared" si="1"/>
        <v>72</v>
      </c>
      <c r="N15" s="52"/>
      <c r="O15" s="3"/>
    </row>
    <row r="16" spans="1:15" s="2" customFormat="1" ht="11.25" customHeight="1" x14ac:dyDescent="0.15">
      <c r="A16" s="51"/>
      <c r="B16" s="67">
        <v>11</v>
      </c>
      <c r="C16" s="32" t="s">
        <v>101</v>
      </c>
      <c r="D16" s="6">
        <f>VLOOKUP(C16,'Points Master'!B:L,4,FALSE)</f>
        <v>57</v>
      </c>
      <c r="E16" s="6">
        <f>VLOOKUP(C16,'Points Master'!B:L,5,FALSE)</f>
        <v>0</v>
      </c>
      <c r="F16" s="6">
        <f>VLOOKUP(C16,'Points Master'!B:L,6,FALSE)</f>
        <v>0</v>
      </c>
      <c r="G16" s="6">
        <f>VLOOKUP(C16,'Points Master'!B:L,7,FALSE)</f>
        <v>0</v>
      </c>
      <c r="H16" s="6">
        <f>VLOOKUP(C16,'Points Master'!B:L,8,FALSE)</f>
        <v>0</v>
      </c>
      <c r="I16" s="6">
        <f>VLOOKUP(C16,'Points Master'!B:L,9,FALSE)</f>
        <v>0</v>
      </c>
      <c r="J16" s="31">
        <f t="shared" si="0"/>
        <v>57</v>
      </c>
      <c r="K16" s="6">
        <f>VLOOKUP(C16,'Points Master'!$B:$L,11,FALSE)</f>
        <v>10</v>
      </c>
      <c r="L16" s="6">
        <f>VLOOKUP(C16,'Points Master'!$B:$L,10,FALSE)</f>
        <v>0</v>
      </c>
      <c r="M16" s="68">
        <f t="shared" si="1"/>
        <v>67</v>
      </c>
      <c r="N16" s="52"/>
      <c r="O16" s="3"/>
    </row>
    <row r="17" spans="1:15" s="2" customFormat="1" ht="11.25" customHeight="1" x14ac:dyDescent="0.15">
      <c r="A17" s="51"/>
      <c r="B17" s="67">
        <v>12</v>
      </c>
      <c r="C17" s="32" t="s">
        <v>144</v>
      </c>
      <c r="D17" s="6">
        <f>VLOOKUP(C17,'Points Master'!B:L,4,FALSE)</f>
        <v>0</v>
      </c>
      <c r="E17" s="6">
        <f>VLOOKUP(C17,'Points Master'!B:L,5,FALSE)</f>
        <v>12</v>
      </c>
      <c r="F17" s="6">
        <f>VLOOKUP(C17,'Points Master'!B:L,6,FALSE)</f>
        <v>0</v>
      </c>
      <c r="G17" s="6">
        <f>VLOOKUP(C17,'Points Master'!B:L,7,FALSE)</f>
        <v>16</v>
      </c>
      <c r="H17" s="6">
        <f>VLOOKUP(C17,'Points Master'!B:L,8,FALSE)</f>
        <v>0</v>
      </c>
      <c r="I17" s="6">
        <f>VLOOKUP(C17,'Points Master'!B:L,9,FALSE)</f>
        <v>0</v>
      </c>
      <c r="J17" s="31">
        <f t="shared" si="0"/>
        <v>28</v>
      </c>
      <c r="K17" s="6">
        <f>VLOOKUP(C17,'Points Master'!$B:$L,11,FALSE)</f>
        <v>20</v>
      </c>
      <c r="L17" s="6">
        <f>VLOOKUP(C17,'Points Master'!$B:$L,10,FALSE)</f>
        <v>0</v>
      </c>
      <c r="M17" s="68">
        <f t="shared" si="1"/>
        <v>48</v>
      </c>
      <c r="N17" s="52"/>
      <c r="O17" s="3"/>
    </row>
    <row r="18" spans="1:15" s="2" customFormat="1" ht="11.25" customHeight="1" x14ac:dyDescent="0.15">
      <c r="A18" s="51"/>
      <c r="B18" s="67">
        <v>13</v>
      </c>
      <c r="C18" s="32" t="s">
        <v>105</v>
      </c>
      <c r="D18" s="6">
        <f>VLOOKUP(C18,'Points Master'!B:L,4,FALSE)</f>
        <v>36</v>
      </c>
      <c r="E18" s="6">
        <f>VLOOKUP(C18,'Points Master'!B:L,5,FALSE)</f>
        <v>0</v>
      </c>
      <c r="F18" s="6">
        <f>VLOOKUP(C18,'Points Master'!B:L,6,FALSE)</f>
        <v>0</v>
      </c>
      <c r="G18" s="6">
        <f>VLOOKUP(C18,'Points Master'!B:L,7,FALSE)</f>
        <v>0</v>
      </c>
      <c r="H18" s="6">
        <f>VLOOKUP(C18,'Points Master'!B:L,8,FALSE)</f>
        <v>0</v>
      </c>
      <c r="I18" s="6">
        <f>VLOOKUP(C18,'Points Master'!B:L,9,FALSE)</f>
        <v>0</v>
      </c>
      <c r="J18" s="31">
        <f t="shared" si="0"/>
        <v>36</v>
      </c>
      <c r="K18" s="6">
        <f>VLOOKUP(C18,'Points Master'!$B:$L,11,FALSE)</f>
        <v>10</v>
      </c>
      <c r="L18" s="6">
        <f>VLOOKUP(C18,'Points Master'!$B:$L,10,FALSE)</f>
        <v>0</v>
      </c>
      <c r="M18" s="68">
        <f t="shared" si="1"/>
        <v>46</v>
      </c>
      <c r="N18" s="52"/>
      <c r="O18" s="3"/>
    </row>
    <row r="19" spans="1:15" s="2" customFormat="1" ht="11.25" customHeight="1" x14ac:dyDescent="0.15">
      <c r="A19" s="51"/>
      <c r="B19" s="67">
        <v>14</v>
      </c>
      <c r="C19" s="32" t="s">
        <v>107</v>
      </c>
      <c r="D19" s="6">
        <f>VLOOKUP(C19,'Points Master'!B:L,4,FALSE)</f>
        <v>36</v>
      </c>
      <c r="E19" s="6">
        <f>VLOOKUP(C19,'Points Master'!B:L,5,FALSE)</f>
        <v>0</v>
      </c>
      <c r="F19" s="6">
        <f>VLOOKUP(C19,'Points Master'!B:L,6,FALSE)</f>
        <v>0</v>
      </c>
      <c r="G19" s="6">
        <f>VLOOKUP(C19,'Points Master'!B:L,7,FALSE)</f>
        <v>0</v>
      </c>
      <c r="H19" s="6">
        <f>VLOOKUP(C19,'Points Master'!B:L,8,FALSE)</f>
        <v>0</v>
      </c>
      <c r="I19" s="6">
        <f>VLOOKUP(C19,'Points Master'!B:L,9,FALSE)</f>
        <v>0</v>
      </c>
      <c r="J19" s="31">
        <f t="shared" si="0"/>
        <v>36</v>
      </c>
      <c r="K19" s="6">
        <f>VLOOKUP(C19,'Points Master'!$B:$L,11,FALSE)</f>
        <v>10</v>
      </c>
      <c r="L19" s="6">
        <f>VLOOKUP(C19,'Points Master'!$B:$L,10,FALSE)</f>
        <v>0</v>
      </c>
      <c r="M19" s="68">
        <f t="shared" si="1"/>
        <v>46</v>
      </c>
      <c r="N19" s="52"/>
      <c r="O19" s="3"/>
    </row>
    <row r="20" spans="1:15" s="2" customFormat="1" ht="11.25" customHeight="1" x14ac:dyDescent="0.15">
      <c r="A20" s="51"/>
      <c r="B20" s="67">
        <v>15</v>
      </c>
      <c r="C20" s="32" t="s">
        <v>108</v>
      </c>
      <c r="D20" s="6">
        <f>VLOOKUP(C20,'Points Master'!B:L,4,FALSE)</f>
        <v>36</v>
      </c>
      <c r="E20" s="6">
        <f>VLOOKUP(C20,'Points Master'!B:L,5,FALSE)</f>
        <v>0</v>
      </c>
      <c r="F20" s="6">
        <f>VLOOKUP(C20,'Points Master'!B:L,6,FALSE)</f>
        <v>0</v>
      </c>
      <c r="G20" s="6">
        <f>VLOOKUP(C20,'Points Master'!B:L,7,FALSE)</f>
        <v>0</v>
      </c>
      <c r="H20" s="6">
        <f>VLOOKUP(C20,'Points Master'!B:L,8,FALSE)</f>
        <v>0</v>
      </c>
      <c r="I20" s="6">
        <f>VLOOKUP(C20,'Points Master'!B:L,9,FALSE)</f>
        <v>0</v>
      </c>
      <c r="J20" s="31">
        <f t="shared" si="0"/>
        <v>36</v>
      </c>
      <c r="K20" s="6">
        <f>VLOOKUP(C20,'Points Master'!$B:$L,11,FALSE)</f>
        <v>10</v>
      </c>
      <c r="L20" s="6">
        <f>VLOOKUP(C20,'Points Master'!$B:$L,10,FALSE)</f>
        <v>0</v>
      </c>
      <c r="M20" s="68">
        <f t="shared" si="1"/>
        <v>46</v>
      </c>
      <c r="N20" s="52"/>
      <c r="O20" s="3"/>
    </row>
    <row r="21" spans="1:15" s="2" customFormat="1" ht="11.25" customHeight="1" x14ac:dyDescent="0.15">
      <c r="A21" s="51"/>
      <c r="B21" s="67">
        <v>16</v>
      </c>
      <c r="C21" s="32" t="s">
        <v>149</v>
      </c>
      <c r="D21" s="6">
        <f>VLOOKUP(C21,'Points Master'!B:L,4,FALSE)</f>
        <v>0</v>
      </c>
      <c r="E21" s="6">
        <f>VLOOKUP(C21,'Points Master'!B:L,5,FALSE)</f>
        <v>0</v>
      </c>
      <c r="F21" s="6">
        <f>VLOOKUP(C21,'Points Master'!B:L,6,FALSE)</f>
        <v>27</v>
      </c>
      <c r="G21" s="6">
        <f>VLOOKUP(C21,'Points Master'!B:L,7,FALSE)</f>
        <v>0</v>
      </c>
      <c r="H21" s="6">
        <f>VLOOKUP(C21,'Points Master'!B:L,8,FALSE)</f>
        <v>0</v>
      </c>
      <c r="I21" s="6">
        <f>VLOOKUP(C21,'Points Master'!B:L,9,FALSE)</f>
        <v>0</v>
      </c>
      <c r="J21" s="31">
        <f t="shared" si="0"/>
        <v>27</v>
      </c>
      <c r="K21" s="6">
        <f>VLOOKUP(C21,'Points Master'!$B:$L,11,FALSE)</f>
        <v>10</v>
      </c>
      <c r="L21" s="6">
        <f>VLOOKUP(C21,'Points Master'!$B:$L,10,FALSE)</f>
        <v>0</v>
      </c>
      <c r="M21" s="68">
        <f t="shared" si="1"/>
        <v>37</v>
      </c>
      <c r="N21" s="52"/>
      <c r="O21" s="3"/>
    </row>
    <row r="22" spans="1:15" s="2" customFormat="1" ht="11.25" customHeight="1" x14ac:dyDescent="0.15">
      <c r="A22" s="51"/>
      <c r="B22" s="67">
        <v>17</v>
      </c>
      <c r="C22" s="32" t="s">
        <v>110</v>
      </c>
      <c r="D22" s="6">
        <f>VLOOKUP(C22,'Points Master'!B:L,4,FALSE)</f>
        <v>6</v>
      </c>
      <c r="E22" s="6">
        <f>VLOOKUP(C22,'Points Master'!B:L,5,FALSE)</f>
        <v>0</v>
      </c>
      <c r="F22" s="6">
        <f>VLOOKUP(C22,'Points Master'!B:L,6,FALSE)</f>
        <v>0</v>
      </c>
      <c r="G22" s="6">
        <f>VLOOKUP(C22,'Points Master'!B:L,7,FALSE)</f>
        <v>0</v>
      </c>
      <c r="H22" s="6">
        <f>VLOOKUP(C22,'Points Master'!B:L,8,FALSE)</f>
        <v>0</v>
      </c>
      <c r="I22" s="6">
        <f>VLOOKUP(C22,'Points Master'!B:L,9,FALSE)</f>
        <v>0</v>
      </c>
      <c r="J22" s="31">
        <f t="shared" si="0"/>
        <v>6</v>
      </c>
      <c r="K22" s="6">
        <f>VLOOKUP(C22,'Points Master'!$B:$L,11,FALSE)</f>
        <v>10</v>
      </c>
      <c r="L22" s="6">
        <f>VLOOKUP(C22,'Points Master'!$B:$L,10,FALSE)</f>
        <v>0</v>
      </c>
      <c r="M22" s="68">
        <f t="shared" si="1"/>
        <v>16</v>
      </c>
      <c r="N22" s="52"/>
      <c r="O22" s="3"/>
    </row>
    <row r="23" spans="1:15" s="2" customFormat="1" ht="11.25" customHeight="1" thickBot="1" x14ac:dyDescent="0.25">
      <c r="A23" s="51"/>
      <c r="B23" s="69"/>
      <c r="C23" s="74"/>
      <c r="D23" s="71"/>
      <c r="E23" s="71"/>
      <c r="F23" s="71"/>
      <c r="G23" s="71"/>
      <c r="H23" s="71"/>
      <c r="I23" s="71"/>
      <c r="J23" s="72"/>
      <c r="K23" s="71"/>
      <c r="L23" s="71"/>
      <c r="M23" s="73"/>
      <c r="N23" s="52"/>
      <c r="O23" s="3"/>
    </row>
    <row r="24" spans="1:15" s="2" customFormat="1" ht="18.75" customHeight="1" thickBot="1" x14ac:dyDescent="0.25">
      <c r="A24" s="51"/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52"/>
      <c r="O24" s="3"/>
    </row>
    <row r="25" spans="1:15" s="1" customFormat="1" ht="18.75" customHeight="1" x14ac:dyDescent="0.2">
      <c r="A25" s="48"/>
      <c r="B25" s="49" t="s">
        <v>83</v>
      </c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50"/>
      <c r="O25" s="3"/>
    </row>
    <row r="26" spans="1:15" s="2" customFormat="1" ht="18.75" customHeight="1" thickBot="1" x14ac:dyDescent="0.25">
      <c r="A26" s="51"/>
      <c r="B26" s="47" t="s">
        <v>64</v>
      </c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52"/>
      <c r="O26" s="3"/>
    </row>
    <row r="27" spans="1:15" s="2" customFormat="1" ht="11.25" customHeight="1" x14ac:dyDescent="0.2">
      <c r="A27" s="51"/>
      <c r="B27" s="58"/>
      <c r="C27" s="59"/>
      <c r="D27" s="60" t="s">
        <v>1</v>
      </c>
      <c r="E27" s="60" t="s">
        <v>2</v>
      </c>
      <c r="F27" s="60" t="s">
        <v>3</v>
      </c>
      <c r="G27" s="60" t="s">
        <v>4</v>
      </c>
      <c r="H27" s="60" t="s">
        <v>5</v>
      </c>
      <c r="I27" s="60" t="s">
        <v>6</v>
      </c>
      <c r="J27" s="61" t="s">
        <v>11</v>
      </c>
      <c r="K27" s="62" t="s">
        <v>44</v>
      </c>
      <c r="L27" s="62" t="s">
        <v>8</v>
      </c>
      <c r="M27" s="63"/>
      <c r="N27" s="52"/>
      <c r="O27" s="13"/>
    </row>
    <row r="28" spans="1:15" s="2" customFormat="1" ht="11.25" customHeight="1" x14ac:dyDescent="0.2">
      <c r="A28" s="51"/>
      <c r="B28" s="64"/>
      <c r="C28" s="4"/>
      <c r="D28" s="15" t="s">
        <v>58</v>
      </c>
      <c r="E28" s="15" t="s">
        <v>52</v>
      </c>
      <c r="F28" s="15" t="s">
        <v>45</v>
      </c>
      <c r="G28" s="15" t="s">
        <v>46</v>
      </c>
      <c r="H28" s="15" t="s">
        <v>12</v>
      </c>
      <c r="I28" s="15" t="s">
        <v>53</v>
      </c>
      <c r="J28" s="30" t="s">
        <v>10</v>
      </c>
      <c r="K28" s="5" t="s">
        <v>7</v>
      </c>
      <c r="L28" s="5" t="s">
        <v>7</v>
      </c>
      <c r="M28" s="65" t="s">
        <v>9</v>
      </c>
      <c r="N28" s="52"/>
      <c r="O28" s="13"/>
    </row>
    <row r="29" spans="1:15" s="2" customFormat="1" ht="11.25" customHeight="1" x14ac:dyDescent="0.2">
      <c r="A29" s="51"/>
      <c r="B29" s="75"/>
      <c r="C29" s="16"/>
      <c r="D29" s="5"/>
      <c r="E29" s="5"/>
      <c r="F29" s="5"/>
      <c r="G29" s="5"/>
      <c r="H29" s="5"/>
      <c r="I29" s="15"/>
      <c r="J29" s="33"/>
      <c r="K29" s="15"/>
      <c r="L29" s="15"/>
      <c r="M29" s="66"/>
      <c r="N29" s="52"/>
      <c r="O29" s="3"/>
    </row>
    <row r="30" spans="1:15" s="2" customFormat="1" ht="11.25" customHeight="1" x14ac:dyDescent="0.15">
      <c r="A30" s="51"/>
      <c r="B30" s="113">
        <v>1</v>
      </c>
      <c r="C30" s="121" t="s">
        <v>187</v>
      </c>
      <c r="D30" s="115">
        <f>VLOOKUP(C30,'Points Master'!B:L,4,FALSE)</f>
        <v>76</v>
      </c>
      <c r="E30" s="115">
        <f>VLOOKUP(C30,'Points Master'!B:L,5,FALSE)</f>
        <v>76</v>
      </c>
      <c r="F30" s="115">
        <f>VLOOKUP(C30,'Points Master'!B:L,6,FALSE)</f>
        <v>67</v>
      </c>
      <c r="G30" s="115">
        <f>VLOOKUP(C30,'Points Master'!B:L,7,FALSE)</f>
        <v>62</v>
      </c>
      <c r="H30" s="115">
        <f>VLOOKUP(C30,'Points Master'!B:L,8,FALSE)</f>
        <v>57</v>
      </c>
      <c r="I30" s="115">
        <f>VLOOKUP(C30,'Points Master'!B:L,9,FALSE)</f>
        <v>76</v>
      </c>
      <c r="J30" s="116">
        <f t="shared" ref="J30:J39" si="2">D30+E30+F30+G30+H30+I30</f>
        <v>414</v>
      </c>
      <c r="K30" s="115">
        <f>VLOOKUP(C30,'Points Master'!$B:$L,11,FALSE)</f>
        <v>60</v>
      </c>
      <c r="L30" s="115">
        <f>VLOOKUP(C30,'Points Master'!$B:$L,10,FALSE)</f>
        <v>0</v>
      </c>
      <c r="M30" s="122">
        <f t="shared" ref="M30:M39" si="3">J30+K30+L30</f>
        <v>474</v>
      </c>
      <c r="N30" s="52"/>
      <c r="O30" s="3"/>
    </row>
    <row r="31" spans="1:15" s="2" customFormat="1" ht="11.25" customHeight="1" x14ac:dyDescent="0.15">
      <c r="A31" s="51"/>
      <c r="B31" s="113">
        <v>2</v>
      </c>
      <c r="C31" s="121" t="s">
        <v>186</v>
      </c>
      <c r="D31" s="115">
        <f>VLOOKUP(C31,'Points Master'!B:L,4,FALSE)</f>
        <v>36</v>
      </c>
      <c r="E31" s="115">
        <f>VLOOKUP(C31,'Points Master'!B:L,5,FALSE)</f>
        <v>67</v>
      </c>
      <c r="F31" s="115">
        <f>VLOOKUP(C31,'Points Master'!B:L,6,FALSE)</f>
        <v>77</v>
      </c>
      <c r="G31" s="115">
        <f>VLOOKUP(C31,'Points Master'!B:L,7,FALSE)</f>
        <v>36</v>
      </c>
      <c r="H31" s="115">
        <f>VLOOKUP(C31,'Points Master'!B:L,8,FALSE)</f>
        <v>76</v>
      </c>
      <c r="I31" s="115">
        <f>VLOOKUP(C31,'Points Master'!B:L,9,FALSE)</f>
        <v>62</v>
      </c>
      <c r="J31" s="116">
        <f t="shared" si="2"/>
        <v>354</v>
      </c>
      <c r="K31" s="115">
        <f>VLOOKUP(C31,'Points Master'!$B:$L,11,FALSE)</f>
        <v>60</v>
      </c>
      <c r="L31" s="115">
        <f>VLOOKUP(C31,'Points Master'!$B:$L,10,FALSE)</f>
        <v>0</v>
      </c>
      <c r="M31" s="122">
        <f t="shared" si="3"/>
        <v>414</v>
      </c>
      <c r="N31" s="52"/>
      <c r="O31" s="3"/>
    </row>
    <row r="32" spans="1:15" s="2" customFormat="1" ht="11.25" customHeight="1" x14ac:dyDescent="0.15">
      <c r="A32" s="51"/>
      <c r="B32" s="113">
        <v>3</v>
      </c>
      <c r="C32" s="121" t="s">
        <v>185</v>
      </c>
      <c r="D32" s="115">
        <f>VLOOKUP(C32,'Points Master'!B:L,4,FALSE)</f>
        <v>37</v>
      </c>
      <c r="E32" s="115">
        <f>VLOOKUP(C32,'Points Master'!B:L,5,FALSE)</f>
        <v>57</v>
      </c>
      <c r="F32" s="115">
        <f>VLOOKUP(C32,'Points Master'!B:L,6,FALSE)</f>
        <v>37</v>
      </c>
      <c r="G32" s="115">
        <f>VLOOKUP(C32,'Points Master'!B:L,7,FALSE)</f>
        <v>67</v>
      </c>
      <c r="H32" s="115">
        <f>VLOOKUP(C32,'Points Master'!B:L,8,FALSE)</f>
        <v>67</v>
      </c>
      <c r="I32" s="115">
        <f>VLOOKUP(C32,'Points Master'!B:L,9,FALSE)</f>
        <v>37</v>
      </c>
      <c r="J32" s="116">
        <f t="shared" si="2"/>
        <v>302</v>
      </c>
      <c r="K32" s="115">
        <f>VLOOKUP(C32,'Points Master'!$B:$L,11,FALSE)</f>
        <v>60</v>
      </c>
      <c r="L32" s="115">
        <f>VLOOKUP(C32,'Points Master'!$B:$L,10,FALSE)</f>
        <v>0</v>
      </c>
      <c r="M32" s="122">
        <f t="shared" si="3"/>
        <v>362</v>
      </c>
      <c r="N32" s="52"/>
      <c r="O32" s="3"/>
    </row>
    <row r="33" spans="1:15" s="2" customFormat="1" ht="11.25" customHeight="1" x14ac:dyDescent="0.15">
      <c r="A33" s="51"/>
      <c r="B33" s="67">
        <v>4</v>
      </c>
      <c r="C33" s="32" t="s">
        <v>184</v>
      </c>
      <c r="D33" s="6">
        <f>VLOOKUP(C33,'Points Master'!B:L,4,FALSE)</f>
        <v>67</v>
      </c>
      <c r="E33" s="6">
        <f>VLOOKUP(C33,'Points Master'!B:L,5,FALSE)</f>
        <v>37</v>
      </c>
      <c r="F33" s="6">
        <f>VLOOKUP(C33,'Points Master'!B:L,6,FALSE)</f>
        <v>62</v>
      </c>
      <c r="G33" s="6">
        <f>VLOOKUP(C33,'Points Master'!B:L,7,FALSE)</f>
        <v>37</v>
      </c>
      <c r="H33" s="6">
        <f>VLOOKUP(C33,'Points Master'!B:L,8,FALSE)</f>
        <v>37</v>
      </c>
      <c r="I33" s="6">
        <f>VLOOKUP(C33,'Points Master'!B:L,9,FALSE)</f>
        <v>57</v>
      </c>
      <c r="J33" s="31">
        <f t="shared" si="2"/>
        <v>297</v>
      </c>
      <c r="K33" s="6">
        <f>VLOOKUP(C33,'Points Master'!$B:$L,11,FALSE)</f>
        <v>60</v>
      </c>
      <c r="L33" s="6">
        <f>VLOOKUP(C33,'Points Master'!$B:$L,10,FALSE)</f>
        <v>0</v>
      </c>
      <c r="M33" s="68">
        <f t="shared" si="3"/>
        <v>357</v>
      </c>
      <c r="N33" s="52"/>
      <c r="O33" s="3"/>
    </row>
    <row r="34" spans="1:15" s="2" customFormat="1" ht="11.25" customHeight="1" x14ac:dyDescent="0.15">
      <c r="A34" s="51"/>
      <c r="B34" s="67">
        <v>5</v>
      </c>
      <c r="C34" s="32" t="s">
        <v>145</v>
      </c>
      <c r="D34" s="6">
        <f>VLOOKUP(C34,'Points Master'!B:L,4,FALSE)</f>
        <v>0</v>
      </c>
      <c r="E34" s="6">
        <f>VLOOKUP(C34,'Points Master'!B:L,5,FALSE)</f>
        <v>46</v>
      </c>
      <c r="F34" s="6">
        <f>VLOOKUP(C34,'Points Master'!B:L,6,FALSE)</f>
        <v>56</v>
      </c>
      <c r="G34" s="6">
        <f>VLOOKUP(C34,'Points Master'!B:L,7,FALSE)</f>
        <v>76</v>
      </c>
      <c r="H34" s="6">
        <f>VLOOKUP(C34,'Points Master'!B:L,8,FALSE)</f>
        <v>62</v>
      </c>
      <c r="I34" s="6">
        <f>VLOOKUP(C34,'Points Master'!B:L,9,FALSE)</f>
        <v>62</v>
      </c>
      <c r="J34" s="31">
        <f t="shared" si="2"/>
        <v>302</v>
      </c>
      <c r="K34" s="6">
        <f>VLOOKUP(C34,'Points Master'!$B:$L,11,FALSE)</f>
        <v>50</v>
      </c>
      <c r="L34" s="6">
        <f>VLOOKUP(C34,'Points Master'!$B:$L,10,FALSE)</f>
        <v>0</v>
      </c>
      <c r="M34" s="68">
        <f t="shared" si="3"/>
        <v>352</v>
      </c>
      <c r="N34" s="52"/>
      <c r="O34" s="3"/>
    </row>
    <row r="35" spans="1:15" s="2" customFormat="1" ht="11.25" customHeight="1" x14ac:dyDescent="0.15">
      <c r="A35" s="51"/>
      <c r="B35" s="67">
        <v>6</v>
      </c>
      <c r="C35" s="32" t="s">
        <v>183</v>
      </c>
      <c r="D35" s="6">
        <f>VLOOKUP(C35,'Points Master'!B:L,4,FALSE)</f>
        <v>62</v>
      </c>
      <c r="E35" s="6">
        <f>VLOOKUP(C35,'Points Master'!B:L,5,FALSE)</f>
        <v>62</v>
      </c>
      <c r="F35" s="6">
        <f>VLOOKUP(C35,'Points Master'!B:L,6,FALSE)</f>
        <v>33</v>
      </c>
      <c r="G35" s="6">
        <f>VLOOKUP(C35,'Points Master'!B:L,7,FALSE)</f>
        <v>57</v>
      </c>
      <c r="H35" s="6">
        <f>VLOOKUP(C35,'Points Master'!B:L,8,FALSE)</f>
        <v>36</v>
      </c>
      <c r="I35" s="6">
        <f>VLOOKUP(C35,'Points Master'!B:L,9,FALSE)</f>
        <v>16</v>
      </c>
      <c r="J35" s="31">
        <f t="shared" si="2"/>
        <v>266</v>
      </c>
      <c r="K35" s="6">
        <f>VLOOKUP(C35,'Points Master'!$B:$L,11,FALSE)</f>
        <v>60</v>
      </c>
      <c r="L35" s="6">
        <f>VLOOKUP(C35,'Points Master'!$B:$L,10,FALSE)</f>
        <v>0</v>
      </c>
      <c r="M35" s="68">
        <f t="shared" si="3"/>
        <v>326</v>
      </c>
      <c r="N35" s="52"/>
      <c r="O35" s="3"/>
    </row>
    <row r="36" spans="1:15" s="2" customFormat="1" ht="11.25" customHeight="1" x14ac:dyDescent="0.15">
      <c r="A36" s="51"/>
      <c r="B36" s="67">
        <v>7</v>
      </c>
      <c r="C36" s="32" t="s">
        <v>189</v>
      </c>
      <c r="D36" s="6">
        <f>VLOOKUP(C36,'Points Master'!B:L,4,FALSE)</f>
        <v>12</v>
      </c>
      <c r="E36" s="6">
        <f>VLOOKUP(C36,'Points Master'!B:L,5,FALSE)</f>
        <v>36</v>
      </c>
      <c r="F36" s="6">
        <f>VLOOKUP(C36,'Points Master'!B:L,6,FALSE)</f>
        <v>36</v>
      </c>
      <c r="G36" s="6">
        <f>VLOOKUP(C36,'Points Master'!B:L,7,FALSE)</f>
        <v>36</v>
      </c>
      <c r="H36" s="6">
        <f>VLOOKUP(C36,'Points Master'!B:L,8,FALSE)</f>
        <v>36</v>
      </c>
      <c r="I36" s="6">
        <f>VLOOKUP(C36,'Points Master'!B:L,9,FALSE)</f>
        <v>46</v>
      </c>
      <c r="J36" s="31">
        <f t="shared" si="2"/>
        <v>202</v>
      </c>
      <c r="K36" s="6">
        <f>VLOOKUP(C36,'Points Master'!$B:$L,11,FALSE)</f>
        <v>60</v>
      </c>
      <c r="L36" s="6">
        <f>VLOOKUP(C36,'Points Master'!$B:$L,10,FALSE)</f>
        <v>0</v>
      </c>
      <c r="M36" s="68">
        <f t="shared" si="3"/>
        <v>262</v>
      </c>
      <c r="N36" s="52"/>
      <c r="O36" s="3"/>
    </row>
    <row r="37" spans="1:15" s="2" customFormat="1" ht="11.25" customHeight="1" x14ac:dyDescent="0.15">
      <c r="A37" s="51"/>
      <c r="B37" s="67">
        <v>8</v>
      </c>
      <c r="C37" s="32" t="s">
        <v>192</v>
      </c>
      <c r="D37" s="6">
        <f>VLOOKUP(C37,'Points Master'!B:L,4,FALSE)</f>
        <v>0</v>
      </c>
      <c r="E37" s="6">
        <f>VLOOKUP(C37,'Points Master'!B:L,5,FALSE)</f>
        <v>36</v>
      </c>
      <c r="F37" s="6">
        <f>VLOOKUP(C37,'Points Master'!B:L,6,FALSE)</f>
        <v>46</v>
      </c>
      <c r="G37" s="6">
        <f>VLOOKUP(C37,'Points Master'!B:L,7,FALSE)</f>
        <v>0</v>
      </c>
      <c r="H37" s="6">
        <f>VLOOKUP(C37,'Points Master'!B:L,8,FALSE)</f>
        <v>0</v>
      </c>
      <c r="I37" s="6">
        <f>VLOOKUP(C37,'Points Master'!B:L,9,FALSE)</f>
        <v>36</v>
      </c>
      <c r="J37" s="31">
        <f t="shared" si="2"/>
        <v>118</v>
      </c>
      <c r="K37" s="6">
        <f>VLOOKUP(C37,'Points Master'!$B:$L,11,FALSE)</f>
        <v>30</v>
      </c>
      <c r="L37" s="6">
        <f>VLOOKUP(C37,'Points Master'!$B:$L,10,FALSE)</f>
        <v>0</v>
      </c>
      <c r="M37" s="68">
        <f t="shared" si="3"/>
        <v>148</v>
      </c>
      <c r="N37" s="52"/>
      <c r="O37" s="3"/>
    </row>
    <row r="38" spans="1:15" s="2" customFormat="1" ht="11.25" customHeight="1" x14ac:dyDescent="0.15">
      <c r="A38" s="51"/>
      <c r="B38" s="67">
        <v>9</v>
      </c>
      <c r="C38" s="32" t="s">
        <v>188</v>
      </c>
      <c r="D38" s="6">
        <f>VLOOKUP(C38,'Points Master'!B:L,4,FALSE)</f>
        <v>16</v>
      </c>
      <c r="E38" s="6">
        <f>VLOOKUP(C38,'Points Master'!B:L,5,FALSE)</f>
        <v>37</v>
      </c>
      <c r="F38" s="6">
        <f>VLOOKUP(C38,'Points Master'!B:L,6,FALSE)</f>
        <v>0</v>
      </c>
      <c r="G38" s="6">
        <f>VLOOKUP(C38,'Points Master'!B:L,7,FALSE)</f>
        <v>0</v>
      </c>
      <c r="H38" s="6">
        <f>VLOOKUP(C38,'Points Master'!B:L,8,FALSE)</f>
        <v>0</v>
      </c>
      <c r="I38" s="6">
        <f>VLOOKUP(C38,'Points Master'!B:L,9,FALSE)</f>
        <v>37</v>
      </c>
      <c r="J38" s="31">
        <f t="shared" si="2"/>
        <v>90</v>
      </c>
      <c r="K38" s="6">
        <f>VLOOKUP(C38,'Points Master'!$B:$L,11,FALSE)</f>
        <v>30</v>
      </c>
      <c r="L38" s="6">
        <f>VLOOKUP(C38,'Points Master'!$B:$L,10,FALSE)</f>
        <v>0</v>
      </c>
      <c r="M38" s="68">
        <f t="shared" si="3"/>
        <v>120</v>
      </c>
      <c r="N38" s="52"/>
      <c r="O38" s="3"/>
    </row>
    <row r="39" spans="1:15" s="2" customFormat="1" ht="11.25" customHeight="1" x14ac:dyDescent="0.15">
      <c r="A39" s="51"/>
      <c r="B39" s="67">
        <v>10</v>
      </c>
      <c r="C39" s="32" t="s">
        <v>191</v>
      </c>
      <c r="D39" s="6">
        <f>VLOOKUP(C39,'Points Master'!B:L,4,FALSE)</f>
        <v>0</v>
      </c>
      <c r="E39" s="6">
        <f>VLOOKUP(C39,'Points Master'!B:L,5,FALSE)</f>
        <v>36</v>
      </c>
      <c r="F39" s="6">
        <f>VLOOKUP(C39,'Points Master'!B:L,6,FALSE)</f>
        <v>0</v>
      </c>
      <c r="G39" s="6">
        <f>VLOOKUP(C39,'Points Master'!B:L,7,FALSE)</f>
        <v>0</v>
      </c>
      <c r="H39" s="6">
        <f>VLOOKUP(C39,'Points Master'!B:L,8,FALSE)</f>
        <v>0</v>
      </c>
      <c r="I39" s="6">
        <f>VLOOKUP(C39,'Points Master'!B:L,9,FALSE)</f>
        <v>0</v>
      </c>
      <c r="J39" s="31">
        <f t="shared" si="2"/>
        <v>36</v>
      </c>
      <c r="K39" s="6">
        <f>VLOOKUP(C39,'Points Master'!$B:$L,11,FALSE)</f>
        <v>10</v>
      </c>
      <c r="L39" s="6">
        <f>VLOOKUP(C39,'Points Master'!$B:$L,10,FALSE)</f>
        <v>0</v>
      </c>
      <c r="M39" s="68">
        <f t="shared" si="3"/>
        <v>46</v>
      </c>
      <c r="N39" s="52"/>
      <c r="O39" s="3"/>
    </row>
    <row r="40" spans="1:15" s="2" customFormat="1" ht="11.25" customHeight="1" thickBot="1" x14ac:dyDescent="0.25">
      <c r="A40" s="51"/>
      <c r="B40" s="69"/>
      <c r="C40" s="74"/>
      <c r="D40" s="71"/>
      <c r="E40" s="71"/>
      <c r="F40" s="71"/>
      <c r="G40" s="71"/>
      <c r="H40" s="71"/>
      <c r="I40" s="71"/>
      <c r="J40" s="72"/>
      <c r="K40" s="71"/>
      <c r="L40" s="71"/>
      <c r="M40" s="73"/>
      <c r="N40" s="52"/>
      <c r="O40" s="3"/>
    </row>
    <row r="41" spans="1:15" s="2" customFormat="1" ht="18.75" customHeight="1" thickBot="1" x14ac:dyDescent="0.25">
      <c r="A41" s="51"/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52"/>
      <c r="O41" s="3"/>
    </row>
    <row r="42" spans="1:15" s="1" customFormat="1" ht="18.75" customHeight="1" x14ac:dyDescent="0.2">
      <c r="A42" s="48"/>
      <c r="B42" s="49" t="s">
        <v>83</v>
      </c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50"/>
      <c r="O42" s="3"/>
    </row>
    <row r="43" spans="1:15" s="2" customFormat="1" ht="18.75" customHeight="1" thickBot="1" x14ac:dyDescent="0.25">
      <c r="A43" s="51"/>
      <c r="B43" s="47" t="s">
        <v>65</v>
      </c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52"/>
      <c r="O43" s="3"/>
    </row>
    <row r="44" spans="1:15" s="2" customFormat="1" ht="11.25" customHeight="1" x14ac:dyDescent="0.2">
      <c r="A44" s="51"/>
      <c r="B44" s="58"/>
      <c r="C44" s="59"/>
      <c r="D44" s="60" t="s">
        <v>1</v>
      </c>
      <c r="E44" s="60" t="s">
        <v>2</v>
      </c>
      <c r="F44" s="60" t="s">
        <v>3</v>
      </c>
      <c r="G44" s="60" t="s">
        <v>4</v>
      </c>
      <c r="H44" s="60" t="s">
        <v>5</v>
      </c>
      <c r="I44" s="60" t="s">
        <v>6</v>
      </c>
      <c r="J44" s="61" t="s">
        <v>11</v>
      </c>
      <c r="K44" s="62" t="s">
        <v>44</v>
      </c>
      <c r="L44" s="62" t="s">
        <v>8</v>
      </c>
      <c r="M44" s="63"/>
      <c r="N44" s="52"/>
      <c r="O44" s="13"/>
    </row>
    <row r="45" spans="1:15" s="2" customFormat="1" ht="11.25" customHeight="1" x14ac:dyDescent="0.2">
      <c r="A45" s="51"/>
      <c r="B45" s="64"/>
      <c r="C45" s="4"/>
      <c r="D45" s="15" t="s">
        <v>58</v>
      </c>
      <c r="E45" s="15" t="s">
        <v>52</v>
      </c>
      <c r="F45" s="15" t="s">
        <v>45</v>
      </c>
      <c r="G45" s="15" t="s">
        <v>46</v>
      </c>
      <c r="H45" s="15" t="s">
        <v>12</v>
      </c>
      <c r="I45" s="15" t="s">
        <v>53</v>
      </c>
      <c r="J45" s="30" t="s">
        <v>10</v>
      </c>
      <c r="K45" s="5" t="s">
        <v>7</v>
      </c>
      <c r="L45" s="5" t="s">
        <v>7</v>
      </c>
      <c r="M45" s="65" t="s">
        <v>9</v>
      </c>
      <c r="N45" s="52"/>
      <c r="O45" s="13"/>
    </row>
    <row r="46" spans="1:15" s="2" customFormat="1" ht="11.25" customHeight="1" x14ac:dyDescent="0.2">
      <c r="A46" s="51"/>
      <c r="B46" s="75"/>
      <c r="C46" s="16"/>
      <c r="D46" s="5"/>
      <c r="E46" s="5"/>
      <c r="F46" s="5"/>
      <c r="G46" s="5"/>
      <c r="H46" s="5"/>
      <c r="I46" s="15"/>
      <c r="J46" s="33"/>
      <c r="K46" s="15"/>
      <c r="L46" s="15"/>
      <c r="M46" s="66"/>
      <c r="N46" s="52"/>
      <c r="O46" s="3"/>
    </row>
    <row r="47" spans="1:15" s="2" customFormat="1" ht="11.25" customHeight="1" x14ac:dyDescent="0.15">
      <c r="A47" s="51"/>
      <c r="B47" s="113">
        <v>1</v>
      </c>
      <c r="C47" s="120" t="s">
        <v>112</v>
      </c>
      <c r="D47" s="115">
        <f>VLOOKUP(C47,'Points Master'!B:L,4,FALSE)</f>
        <v>77</v>
      </c>
      <c r="E47" s="115">
        <f>VLOOKUP(C47,'Points Master'!B:L,5,FALSE)</f>
        <v>77</v>
      </c>
      <c r="F47" s="115">
        <f>VLOOKUP(C47,'Points Master'!B:L,6,FALSE)</f>
        <v>77</v>
      </c>
      <c r="G47" s="115">
        <f>VLOOKUP(C47,'Points Master'!B:L,7,FALSE)</f>
        <v>77</v>
      </c>
      <c r="H47" s="115">
        <f>VLOOKUP(C47,'Points Master'!B:L,8,FALSE)</f>
        <v>77</v>
      </c>
      <c r="I47" s="115">
        <f>VLOOKUP(C47,'Points Master'!B:L,9,FALSE)</f>
        <v>77</v>
      </c>
      <c r="J47" s="116">
        <f t="shared" ref="J47:J53" si="4">D47+E47+F47+G47+H47+I47</f>
        <v>462</v>
      </c>
      <c r="K47" s="115">
        <f>VLOOKUP(C47,'Points Master'!$B:$L,11,FALSE)</f>
        <v>60</v>
      </c>
      <c r="L47" s="115">
        <f>VLOOKUP(C47,'Points Master'!$B:$L,10,FALSE)</f>
        <v>0</v>
      </c>
      <c r="M47" s="122">
        <f t="shared" ref="M47:M53" si="5">J47+K47+L47</f>
        <v>522</v>
      </c>
      <c r="N47" s="52"/>
      <c r="O47" s="3"/>
    </row>
    <row r="48" spans="1:15" s="2" customFormat="1" ht="11.25" customHeight="1" x14ac:dyDescent="0.15">
      <c r="A48" s="51"/>
      <c r="B48" s="113">
        <v>2</v>
      </c>
      <c r="C48" s="120" t="s">
        <v>113</v>
      </c>
      <c r="D48" s="115">
        <f>VLOOKUP(C48,'Points Master'!B:L,4,FALSE)</f>
        <v>57</v>
      </c>
      <c r="E48" s="115">
        <f>VLOOKUP(C48,'Points Master'!B:L,5,FALSE)</f>
        <v>36</v>
      </c>
      <c r="F48" s="115">
        <f>VLOOKUP(C48,'Points Master'!B:L,6,FALSE)</f>
        <v>63</v>
      </c>
      <c r="G48" s="115">
        <f>VLOOKUP(C48,'Points Master'!B:L,7,FALSE)</f>
        <v>36</v>
      </c>
      <c r="H48" s="115">
        <f>VLOOKUP(C48,'Points Master'!B:L,8,FALSE)</f>
        <v>36</v>
      </c>
      <c r="I48" s="115">
        <f>VLOOKUP(C48,'Points Master'!B:L,9,FALSE)</f>
        <v>67</v>
      </c>
      <c r="J48" s="116">
        <f t="shared" si="4"/>
        <v>295</v>
      </c>
      <c r="K48" s="115">
        <f>VLOOKUP(C48,'Points Master'!$B:$L,11,FALSE)</f>
        <v>60</v>
      </c>
      <c r="L48" s="115">
        <f>VLOOKUP(C48,'Points Master'!$B:$L,10,FALSE)</f>
        <v>0</v>
      </c>
      <c r="M48" s="122">
        <f t="shared" si="5"/>
        <v>355</v>
      </c>
      <c r="N48" s="52"/>
      <c r="O48" s="3"/>
    </row>
    <row r="49" spans="1:15" s="2" customFormat="1" ht="11.25" customHeight="1" x14ac:dyDescent="0.15">
      <c r="A49" s="51"/>
      <c r="B49" s="113">
        <v>3</v>
      </c>
      <c r="C49" s="120" t="s">
        <v>111</v>
      </c>
      <c r="D49" s="115">
        <f>VLOOKUP(C49,'Points Master'!B:L,4,FALSE)</f>
        <v>62</v>
      </c>
      <c r="E49" s="115">
        <f>VLOOKUP(C49,'Points Master'!B:L,5,FALSE)</f>
        <v>67</v>
      </c>
      <c r="F49" s="115">
        <f>VLOOKUP(C49,'Points Master'!B:L,6,FALSE)</f>
        <v>0</v>
      </c>
      <c r="G49" s="115">
        <f>VLOOKUP(C49,'Points Master'!B:L,7,FALSE)</f>
        <v>62</v>
      </c>
      <c r="H49" s="115">
        <f>VLOOKUP(C49,'Points Master'!B:L,8,FALSE)</f>
        <v>67</v>
      </c>
      <c r="I49" s="115">
        <f>VLOOKUP(C49,'Points Master'!B:L,9,FALSE)</f>
        <v>26</v>
      </c>
      <c r="J49" s="116">
        <f t="shared" si="4"/>
        <v>284</v>
      </c>
      <c r="K49" s="115">
        <f>VLOOKUP(C49,'Points Master'!$B:$L,11,FALSE)</f>
        <v>50</v>
      </c>
      <c r="L49" s="115">
        <f>VLOOKUP(C49,'Points Master'!$B:$L,10,FALSE)</f>
        <v>0</v>
      </c>
      <c r="M49" s="122">
        <f t="shared" si="5"/>
        <v>334</v>
      </c>
      <c r="N49" s="52"/>
      <c r="O49" s="3"/>
    </row>
    <row r="50" spans="1:15" s="2" customFormat="1" ht="11.25" customHeight="1" x14ac:dyDescent="0.15">
      <c r="A50" s="51"/>
      <c r="B50" s="67">
        <v>4</v>
      </c>
      <c r="C50" s="42" t="s">
        <v>115</v>
      </c>
      <c r="D50" s="6">
        <f>VLOOKUP(C50,'Points Master'!B:L,4,FALSE)</f>
        <v>36</v>
      </c>
      <c r="E50" s="6">
        <f>VLOOKUP(C50,'Points Master'!B:L,5,FALSE)</f>
        <v>62</v>
      </c>
      <c r="F50" s="6">
        <f>VLOOKUP(C50,'Points Master'!B:L,6,FALSE)</f>
        <v>0</v>
      </c>
      <c r="G50" s="6">
        <f>VLOOKUP(C50,'Points Master'!B:L,7,FALSE)</f>
        <v>67</v>
      </c>
      <c r="H50" s="6">
        <f>VLOOKUP(C50,'Points Master'!B:L,8,FALSE)</f>
        <v>62</v>
      </c>
      <c r="I50" s="6">
        <f>VLOOKUP(C50,'Points Master'!B:L,9,FALSE)</f>
        <v>0</v>
      </c>
      <c r="J50" s="31">
        <f t="shared" si="4"/>
        <v>227</v>
      </c>
      <c r="K50" s="6">
        <f>VLOOKUP(C50,'Points Master'!$B:$L,11,FALSE)</f>
        <v>40</v>
      </c>
      <c r="L50" s="6">
        <f>VLOOKUP(C50,'Points Master'!$B:$L,10,FALSE)</f>
        <v>0</v>
      </c>
      <c r="M50" s="68">
        <f t="shared" si="5"/>
        <v>267</v>
      </c>
      <c r="N50" s="52"/>
      <c r="O50" s="3"/>
    </row>
    <row r="51" spans="1:15" s="2" customFormat="1" ht="11.25" customHeight="1" x14ac:dyDescent="0.15">
      <c r="A51" s="51"/>
      <c r="B51" s="67">
        <v>5</v>
      </c>
      <c r="C51" s="42" t="s">
        <v>116</v>
      </c>
      <c r="D51" s="6">
        <f>VLOOKUP(C51,'Points Master'!B:L,4,FALSE)</f>
        <v>36</v>
      </c>
      <c r="E51" s="6">
        <f>VLOOKUP(C51,'Points Master'!B:L,5,FALSE)</f>
        <v>36</v>
      </c>
      <c r="F51" s="6">
        <f>VLOOKUP(C51,'Points Master'!B:L,6,FALSE)</f>
        <v>36</v>
      </c>
      <c r="G51" s="6">
        <f>VLOOKUP(C51,'Points Master'!B:L,7,FALSE)</f>
        <v>36</v>
      </c>
      <c r="H51" s="6">
        <f>VLOOKUP(C51,'Points Master'!B:L,8,FALSE)</f>
        <v>0</v>
      </c>
      <c r="I51" s="6">
        <f>VLOOKUP(C51,'Points Master'!B:L,9,FALSE)</f>
        <v>0</v>
      </c>
      <c r="J51" s="31">
        <f t="shared" si="4"/>
        <v>144</v>
      </c>
      <c r="K51" s="6">
        <f>VLOOKUP(C51,'Points Master'!$B:$L,11,FALSE)</f>
        <v>40</v>
      </c>
      <c r="L51" s="6">
        <f>VLOOKUP(C51,'Points Master'!$B:$L,10,FALSE)</f>
        <v>0</v>
      </c>
      <c r="M51" s="68">
        <f t="shared" si="5"/>
        <v>184</v>
      </c>
      <c r="N51" s="52"/>
      <c r="O51" s="3"/>
    </row>
    <row r="52" spans="1:15" s="2" customFormat="1" ht="11.25" customHeight="1" x14ac:dyDescent="0.15">
      <c r="A52" s="51"/>
      <c r="B52" s="67">
        <v>6</v>
      </c>
      <c r="C52" s="42" t="s">
        <v>117</v>
      </c>
      <c r="D52" s="6">
        <f>VLOOKUP(C52,'Points Master'!B:L,4,FALSE)</f>
        <v>36</v>
      </c>
      <c r="E52" s="6">
        <f>VLOOKUP(C52,'Points Master'!B:L,5,FALSE)</f>
        <v>0</v>
      </c>
      <c r="F52" s="6">
        <f>VLOOKUP(C52,'Points Master'!B:L,6,FALSE)</f>
        <v>32</v>
      </c>
      <c r="G52" s="6">
        <f>VLOOKUP(C52,'Points Master'!B:L,7,FALSE)</f>
        <v>0</v>
      </c>
      <c r="H52" s="6">
        <f>VLOOKUP(C52,'Points Master'!B:L,8,FALSE)</f>
        <v>26</v>
      </c>
      <c r="I52" s="6">
        <f>VLOOKUP(C52,'Points Master'!B:L,9,FALSE)</f>
        <v>12</v>
      </c>
      <c r="J52" s="31">
        <f t="shared" si="4"/>
        <v>106</v>
      </c>
      <c r="K52" s="6">
        <f>VLOOKUP(C52,'Points Master'!$B:$L,11,FALSE)</f>
        <v>40</v>
      </c>
      <c r="L52" s="6">
        <f>VLOOKUP(C52,'Points Master'!$B:$L,10,FALSE)</f>
        <v>0</v>
      </c>
      <c r="M52" s="68">
        <f t="shared" si="5"/>
        <v>146</v>
      </c>
      <c r="N52" s="52"/>
      <c r="O52" s="3"/>
    </row>
    <row r="53" spans="1:15" s="2" customFormat="1" ht="11.25" customHeight="1" x14ac:dyDescent="0.15">
      <c r="A53" s="51"/>
      <c r="B53" s="67">
        <v>7</v>
      </c>
      <c r="C53" s="42" t="s">
        <v>114</v>
      </c>
      <c r="D53" s="6">
        <f>VLOOKUP(C53,'Points Master'!B:L,4,FALSE)</f>
        <v>67</v>
      </c>
      <c r="E53" s="6">
        <f>VLOOKUP(C53,'Points Master'!B:L,5,FALSE)</f>
        <v>0</v>
      </c>
      <c r="F53" s="6">
        <f>VLOOKUP(C53,'Points Master'!B:L,6,FALSE)</f>
        <v>0</v>
      </c>
      <c r="G53" s="6">
        <f>VLOOKUP(C53,'Points Master'!B:L,7,FALSE)</f>
        <v>0</v>
      </c>
      <c r="H53" s="6">
        <f>VLOOKUP(C53,'Points Master'!B:L,8,FALSE)</f>
        <v>0</v>
      </c>
      <c r="I53" s="6">
        <f>VLOOKUP(C53,'Points Master'!B:L,9,FALSE)</f>
        <v>0</v>
      </c>
      <c r="J53" s="31">
        <f t="shared" si="4"/>
        <v>67</v>
      </c>
      <c r="K53" s="6">
        <f>VLOOKUP(C53,'Points Master'!$B:$L,11,FALSE)</f>
        <v>10</v>
      </c>
      <c r="L53" s="6">
        <f>VLOOKUP(C53,'Points Master'!$B:$L,10,FALSE)</f>
        <v>0</v>
      </c>
      <c r="M53" s="68">
        <f t="shared" si="5"/>
        <v>77</v>
      </c>
      <c r="N53" s="52"/>
      <c r="O53" s="3"/>
    </row>
    <row r="54" spans="1:15" s="2" customFormat="1" ht="11.25" customHeight="1" thickBot="1" x14ac:dyDescent="0.25">
      <c r="A54" s="51"/>
      <c r="B54" s="69"/>
      <c r="C54" s="74"/>
      <c r="D54" s="71"/>
      <c r="E54" s="71"/>
      <c r="F54" s="71"/>
      <c r="G54" s="71"/>
      <c r="H54" s="71"/>
      <c r="I54" s="71"/>
      <c r="J54" s="72"/>
      <c r="K54" s="71"/>
      <c r="L54" s="71"/>
      <c r="M54" s="73"/>
      <c r="N54" s="52"/>
      <c r="O54" s="3"/>
    </row>
    <row r="55" spans="1:15" s="2" customFormat="1" ht="18.75" customHeight="1" thickBot="1" x14ac:dyDescent="0.25">
      <c r="A55" s="51"/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52"/>
      <c r="O55" s="3"/>
    </row>
    <row r="56" spans="1:15" s="1" customFormat="1" ht="18.75" customHeight="1" x14ac:dyDescent="0.2">
      <c r="A56" s="48"/>
      <c r="B56" s="49" t="s">
        <v>83</v>
      </c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50"/>
      <c r="O56" s="3"/>
    </row>
    <row r="57" spans="1:15" s="2" customFormat="1" ht="18.75" customHeight="1" thickBot="1" x14ac:dyDescent="0.25">
      <c r="A57" s="51"/>
      <c r="B57" s="47" t="s">
        <v>66</v>
      </c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52"/>
      <c r="O57" s="3"/>
    </row>
    <row r="58" spans="1:15" s="2" customFormat="1" ht="11.25" customHeight="1" x14ac:dyDescent="0.2">
      <c r="A58" s="51"/>
      <c r="B58" s="58"/>
      <c r="C58" s="59"/>
      <c r="D58" s="60" t="s">
        <v>1</v>
      </c>
      <c r="E58" s="60" t="s">
        <v>2</v>
      </c>
      <c r="F58" s="60" t="s">
        <v>3</v>
      </c>
      <c r="G58" s="60" t="s">
        <v>4</v>
      </c>
      <c r="H58" s="60" t="s">
        <v>5</v>
      </c>
      <c r="I58" s="60" t="s">
        <v>6</v>
      </c>
      <c r="J58" s="61" t="s">
        <v>11</v>
      </c>
      <c r="K58" s="62" t="s">
        <v>44</v>
      </c>
      <c r="L58" s="62" t="s">
        <v>8</v>
      </c>
      <c r="M58" s="63"/>
      <c r="N58" s="52"/>
      <c r="O58" s="13"/>
    </row>
    <row r="59" spans="1:15" s="2" customFormat="1" ht="11.25" customHeight="1" x14ac:dyDescent="0.2">
      <c r="A59" s="51"/>
      <c r="B59" s="64"/>
      <c r="C59" s="4"/>
      <c r="D59" s="15" t="s">
        <v>58</v>
      </c>
      <c r="E59" s="15" t="s">
        <v>52</v>
      </c>
      <c r="F59" s="15" t="s">
        <v>45</v>
      </c>
      <c r="G59" s="15" t="s">
        <v>46</v>
      </c>
      <c r="H59" s="15" t="s">
        <v>12</v>
      </c>
      <c r="I59" s="15" t="s">
        <v>53</v>
      </c>
      <c r="J59" s="30" t="s">
        <v>10</v>
      </c>
      <c r="K59" s="5" t="s">
        <v>7</v>
      </c>
      <c r="L59" s="5" t="s">
        <v>7</v>
      </c>
      <c r="M59" s="65" t="s">
        <v>9</v>
      </c>
      <c r="N59" s="52"/>
      <c r="O59" s="13"/>
    </row>
    <row r="60" spans="1:15" s="2" customFormat="1" ht="11.25" customHeight="1" x14ac:dyDescent="0.2">
      <c r="A60" s="51"/>
      <c r="B60" s="75"/>
      <c r="C60" s="17"/>
      <c r="D60" s="5"/>
      <c r="E60" s="5"/>
      <c r="F60" s="5"/>
      <c r="G60" s="5"/>
      <c r="H60" s="5"/>
      <c r="I60" s="15"/>
      <c r="J60" s="33"/>
      <c r="K60" s="15"/>
      <c r="L60" s="15"/>
      <c r="M60" s="66"/>
      <c r="N60" s="52"/>
      <c r="O60" s="3"/>
    </row>
    <row r="61" spans="1:15" s="2" customFormat="1" ht="11.25" customHeight="1" x14ac:dyDescent="0.15">
      <c r="A61" s="51"/>
      <c r="B61" s="113">
        <v>1</v>
      </c>
      <c r="C61" s="120" t="s">
        <v>178</v>
      </c>
      <c r="D61" s="115">
        <f>VLOOKUP(C61,'Points Master'!B:L,4,FALSE)</f>
        <v>67</v>
      </c>
      <c r="E61" s="115">
        <f>VLOOKUP(C61,'Points Master'!B:L,5,FALSE)</f>
        <v>77</v>
      </c>
      <c r="F61" s="115">
        <f>VLOOKUP(C61,'Points Master'!B:L,6,FALSE)</f>
        <v>57</v>
      </c>
      <c r="G61" s="115">
        <f>VLOOKUP(C61,'Points Master'!B:L,7,FALSE)</f>
        <v>67</v>
      </c>
      <c r="H61" s="115">
        <f>VLOOKUP(C61,'Points Master'!B:L,8,FALSE)</f>
        <v>77</v>
      </c>
      <c r="I61" s="115">
        <f>VLOOKUP(C61,'Points Master'!B:L,9,FALSE)</f>
        <v>37</v>
      </c>
      <c r="J61" s="116">
        <f t="shared" ref="J61:J68" si="6">D61+E61+F61+G61+H61+I61</f>
        <v>382</v>
      </c>
      <c r="K61" s="115">
        <f>VLOOKUP(C61,'Points Master'!$B:$L,11,FALSE)</f>
        <v>60</v>
      </c>
      <c r="L61" s="115">
        <f>VLOOKUP(C61,'Points Master'!$B:$L,10,FALSE)</f>
        <v>0</v>
      </c>
      <c r="M61" s="122">
        <f t="shared" ref="M61:M68" si="7">J61+K61+L61</f>
        <v>442</v>
      </c>
      <c r="N61" s="52"/>
      <c r="O61" s="3"/>
    </row>
    <row r="62" spans="1:15" s="2" customFormat="1" ht="11.25" customHeight="1" x14ac:dyDescent="0.15">
      <c r="A62" s="51"/>
      <c r="B62" s="113">
        <v>2</v>
      </c>
      <c r="C62" s="120" t="s">
        <v>179</v>
      </c>
      <c r="D62" s="115">
        <f>VLOOKUP(C62,'Points Master'!B:L,4,FALSE)</f>
        <v>57</v>
      </c>
      <c r="E62" s="115">
        <f>VLOOKUP(C62,'Points Master'!B:L,5,FALSE)</f>
        <v>67</v>
      </c>
      <c r="F62" s="115">
        <f>VLOOKUP(C62,'Points Master'!B:L,6,FALSE)</f>
        <v>62</v>
      </c>
      <c r="G62" s="115">
        <f>VLOOKUP(C62,'Points Master'!B:L,7,FALSE)</f>
        <v>57</v>
      </c>
      <c r="H62" s="115">
        <f>VLOOKUP(C62,'Points Master'!B:L,8,FALSE)</f>
        <v>57</v>
      </c>
      <c r="I62" s="115">
        <f>VLOOKUP(C62,'Points Master'!B:L,9,FALSE)</f>
        <v>62</v>
      </c>
      <c r="J62" s="116">
        <f t="shared" si="6"/>
        <v>362</v>
      </c>
      <c r="K62" s="115">
        <f>VLOOKUP(C62,'Points Master'!$B:$L,11,FALSE)</f>
        <v>60</v>
      </c>
      <c r="L62" s="115">
        <f>VLOOKUP(C62,'Points Master'!$B:$L,10,FALSE)</f>
        <v>0</v>
      </c>
      <c r="M62" s="122">
        <f t="shared" si="7"/>
        <v>422</v>
      </c>
      <c r="N62" s="52"/>
      <c r="O62" s="3"/>
    </row>
    <row r="63" spans="1:15" s="2" customFormat="1" ht="11.25" customHeight="1" x14ac:dyDescent="0.15">
      <c r="A63" s="51"/>
      <c r="B63" s="113">
        <v>3</v>
      </c>
      <c r="C63" s="120" t="s">
        <v>205</v>
      </c>
      <c r="D63" s="115">
        <f>VLOOKUP(C63,'Points Master'!B:L,4,FALSE)</f>
        <v>36</v>
      </c>
      <c r="E63" s="115">
        <f>VLOOKUP(C63,'Points Master'!B:L,5,FALSE)</f>
        <v>62</v>
      </c>
      <c r="F63" s="115">
        <f>VLOOKUP(C63,'Points Master'!B:L,6,FALSE)</f>
        <v>77</v>
      </c>
      <c r="G63" s="115">
        <f>VLOOKUP(C63,'Points Master'!B:L,7,FALSE)</f>
        <v>62</v>
      </c>
      <c r="H63" s="115">
        <f>VLOOKUP(C63,'Points Master'!B:L,8,FALSE)</f>
        <v>37</v>
      </c>
      <c r="I63" s="115">
        <f>VLOOKUP(C63,'Points Master'!B:L,9,FALSE)</f>
        <v>57</v>
      </c>
      <c r="J63" s="116">
        <f t="shared" si="6"/>
        <v>331</v>
      </c>
      <c r="K63" s="115">
        <f>VLOOKUP(C63,'Points Master'!$B:$L,11,FALSE)</f>
        <v>60</v>
      </c>
      <c r="L63" s="115">
        <f>VLOOKUP(C63,'Points Master'!$B:$L,10,FALSE)</f>
        <v>0</v>
      </c>
      <c r="M63" s="122">
        <f t="shared" si="7"/>
        <v>391</v>
      </c>
      <c r="N63" s="52"/>
      <c r="O63" s="3"/>
    </row>
    <row r="64" spans="1:15" s="2" customFormat="1" ht="11.25" customHeight="1" x14ac:dyDescent="0.15">
      <c r="A64" s="51"/>
      <c r="B64" s="67">
        <v>4</v>
      </c>
      <c r="C64" s="42" t="s">
        <v>125</v>
      </c>
      <c r="D64" s="6">
        <f>VLOOKUP(C64,'Points Master'!B:L,4,FALSE)</f>
        <v>77</v>
      </c>
      <c r="E64" s="6">
        <f>VLOOKUP(C64,'Points Master'!B:L,5,FALSE)</f>
        <v>37</v>
      </c>
      <c r="F64" s="6">
        <f>VLOOKUP(C64,'Points Master'!B:L,6,FALSE)</f>
        <v>67</v>
      </c>
      <c r="G64" s="6">
        <f>VLOOKUP(C64,'Points Master'!B:L,7,FALSE)</f>
        <v>37</v>
      </c>
      <c r="H64" s="6">
        <f>VLOOKUP(C64,'Points Master'!B:L,8,FALSE)</f>
        <v>67</v>
      </c>
      <c r="I64" s="6">
        <f>VLOOKUP(C64,'Points Master'!B:L,9,FALSE)</f>
        <v>47</v>
      </c>
      <c r="J64" s="31">
        <f t="shared" si="6"/>
        <v>332</v>
      </c>
      <c r="K64" s="6">
        <f>VLOOKUP(C64,'Points Master'!$B:$L,11,FALSE)</f>
        <v>60</v>
      </c>
      <c r="L64" s="6">
        <f>VLOOKUP(C64,'Points Master'!$B:$L,10,FALSE)</f>
        <v>0</v>
      </c>
      <c r="M64" s="68">
        <f t="shared" si="7"/>
        <v>392</v>
      </c>
      <c r="N64" s="52"/>
      <c r="O64" s="3"/>
    </row>
    <row r="65" spans="1:15" s="2" customFormat="1" ht="11.25" customHeight="1" x14ac:dyDescent="0.15">
      <c r="A65" s="51"/>
      <c r="B65" s="67">
        <v>5</v>
      </c>
      <c r="C65" s="42" t="s">
        <v>129</v>
      </c>
      <c r="D65" s="6">
        <f>VLOOKUP(C65,'Points Master'!B:L,4,FALSE)</f>
        <v>36</v>
      </c>
      <c r="E65" s="6">
        <f>VLOOKUP(C65,'Points Master'!B:L,5,FALSE)</f>
        <v>36</v>
      </c>
      <c r="F65" s="6">
        <f>VLOOKUP(C65,'Points Master'!B:L,6,FALSE)</f>
        <v>36</v>
      </c>
      <c r="G65" s="6">
        <f>VLOOKUP(C65,'Points Master'!B:L,7,FALSE)</f>
        <v>76</v>
      </c>
      <c r="H65" s="6">
        <f>VLOOKUP(C65,'Points Master'!B:L,8,FALSE)</f>
        <v>36</v>
      </c>
      <c r="I65" s="6">
        <f>VLOOKUP(C65,'Points Master'!B:L,9,FALSE)</f>
        <v>76</v>
      </c>
      <c r="J65" s="31">
        <f t="shared" si="6"/>
        <v>296</v>
      </c>
      <c r="K65" s="6">
        <f>VLOOKUP(C65,'Points Master'!$B:$L,11,FALSE)</f>
        <v>60</v>
      </c>
      <c r="L65" s="6">
        <f>VLOOKUP(C65,'Points Master'!$B:$L,10,FALSE)</f>
        <v>0</v>
      </c>
      <c r="M65" s="68">
        <f t="shared" si="7"/>
        <v>356</v>
      </c>
      <c r="N65" s="52"/>
      <c r="O65" s="3"/>
    </row>
    <row r="66" spans="1:15" s="2" customFormat="1" ht="11.25" customHeight="1" x14ac:dyDescent="0.15">
      <c r="A66" s="51"/>
      <c r="B66" s="67">
        <v>6</v>
      </c>
      <c r="C66" s="42" t="s">
        <v>128</v>
      </c>
      <c r="D66" s="6">
        <f>VLOOKUP(C66,'Points Master'!B:L,4,FALSE)</f>
        <v>36</v>
      </c>
      <c r="E66" s="6">
        <f>VLOOKUP(C66,'Points Master'!B:L,5,FALSE)</f>
        <v>36</v>
      </c>
      <c r="F66" s="6">
        <f>VLOOKUP(C66,'Points Master'!B:L,6,FALSE)</f>
        <v>36</v>
      </c>
      <c r="G66" s="6">
        <f>VLOOKUP(C66,'Points Master'!B:L,7,FALSE)</f>
        <v>36</v>
      </c>
      <c r="H66" s="6">
        <f>VLOOKUP(C66,'Points Master'!B:L,8,FALSE)</f>
        <v>36</v>
      </c>
      <c r="I66" s="6">
        <f>VLOOKUP(C66,'Points Master'!B:L,9,FALSE)</f>
        <v>36</v>
      </c>
      <c r="J66" s="31">
        <f t="shared" si="6"/>
        <v>216</v>
      </c>
      <c r="K66" s="6">
        <f>VLOOKUP(C66,'Points Master'!$B:$L,11,FALSE)</f>
        <v>60</v>
      </c>
      <c r="L66" s="6">
        <f>VLOOKUP(C66,'Points Master'!$B:$L,10,FALSE)</f>
        <v>0</v>
      </c>
      <c r="M66" s="68">
        <f t="shared" si="7"/>
        <v>276</v>
      </c>
      <c r="N66" s="52"/>
      <c r="O66" s="3"/>
    </row>
    <row r="67" spans="1:15" s="2" customFormat="1" ht="11.25" customHeight="1" x14ac:dyDescent="0.15">
      <c r="A67" s="51"/>
      <c r="B67" s="67">
        <v>7</v>
      </c>
      <c r="C67" s="42" t="s">
        <v>126</v>
      </c>
      <c r="D67" s="6">
        <f>VLOOKUP(C67,'Points Master'!B:L,4,FALSE)</f>
        <v>62</v>
      </c>
      <c r="E67" s="6">
        <f>VLOOKUP(C67,'Points Master'!B:L,5,FALSE)</f>
        <v>0</v>
      </c>
      <c r="F67" s="6">
        <f>VLOOKUP(C67,'Points Master'!B:L,6,FALSE)</f>
        <v>36</v>
      </c>
      <c r="G67" s="6">
        <f>VLOOKUP(C67,'Points Master'!B:L,7,FALSE)</f>
        <v>0</v>
      </c>
      <c r="H67" s="6">
        <f>VLOOKUP(C67,'Points Master'!B:L,8,FALSE)</f>
        <v>0</v>
      </c>
      <c r="I67" s="6">
        <f>VLOOKUP(C67,'Points Master'!B:L,9,FALSE)</f>
        <v>0</v>
      </c>
      <c r="J67" s="31">
        <f t="shared" si="6"/>
        <v>98</v>
      </c>
      <c r="K67" s="6">
        <f>VLOOKUP(C67,'Points Master'!$B:$L,11,FALSE)</f>
        <v>20</v>
      </c>
      <c r="L67" s="6">
        <f>VLOOKUP(C67,'Points Master'!$B:$L,10,FALSE)</f>
        <v>0</v>
      </c>
      <c r="M67" s="68">
        <f t="shared" si="7"/>
        <v>118</v>
      </c>
      <c r="N67" s="52"/>
      <c r="O67" s="3"/>
    </row>
    <row r="68" spans="1:15" s="2" customFormat="1" ht="11.25" customHeight="1" x14ac:dyDescent="0.15">
      <c r="A68" s="51"/>
      <c r="B68" s="67">
        <v>8</v>
      </c>
      <c r="C68" s="42" t="s">
        <v>160</v>
      </c>
      <c r="D68" s="6">
        <f>VLOOKUP(C68,'Points Master'!B:L,4,FALSE)</f>
        <v>0</v>
      </c>
      <c r="E68" s="6">
        <f>VLOOKUP(C68,'Points Master'!B:L,5,FALSE)</f>
        <v>0</v>
      </c>
      <c r="F68" s="6">
        <f>VLOOKUP(C68,'Points Master'!B:L,6,FALSE)</f>
        <v>0</v>
      </c>
      <c r="G68" s="6">
        <f>VLOOKUP(C68,'Points Master'!B:L,7,FALSE)</f>
        <v>0</v>
      </c>
      <c r="H68" s="6">
        <f>VLOOKUP(C68,'Points Master'!B:L,8,FALSE)</f>
        <v>0</v>
      </c>
      <c r="I68" s="6">
        <f>VLOOKUP(C68,'Points Master'!B:L,9,FALSE)</f>
        <v>26</v>
      </c>
      <c r="J68" s="31">
        <f t="shared" si="6"/>
        <v>26</v>
      </c>
      <c r="K68" s="6">
        <f>VLOOKUP(C68,'Points Master'!$B:$L,11,FALSE)</f>
        <v>10</v>
      </c>
      <c r="L68" s="6">
        <f>VLOOKUP(C68,'Points Master'!$B:$L,10,FALSE)</f>
        <v>0</v>
      </c>
      <c r="M68" s="68">
        <f t="shared" si="7"/>
        <v>36</v>
      </c>
      <c r="N68" s="52"/>
      <c r="O68" s="3"/>
    </row>
    <row r="69" spans="1:15" s="2" customFormat="1" ht="11.25" customHeight="1" thickBot="1" x14ac:dyDescent="0.25">
      <c r="A69" s="51"/>
      <c r="B69" s="69"/>
      <c r="C69" s="70"/>
      <c r="D69" s="71"/>
      <c r="E69" s="71"/>
      <c r="F69" s="71"/>
      <c r="G69" s="71"/>
      <c r="H69" s="71"/>
      <c r="I69" s="71"/>
      <c r="J69" s="72"/>
      <c r="K69" s="71"/>
      <c r="L69" s="71"/>
      <c r="M69" s="73"/>
      <c r="N69" s="52"/>
      <c r="O69" s="3"/>
    </row>
    <row r="70" spans="1:15" s="2" customFormat="1" ht="18.75" customHeight="1" thickBot="1" x14ac:dyDescent="0.25">
      <c r="A70" s="53"/>
      <c r="B70" s="54"/>
      <c r="C70" s="55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7"/>
      <c r="O70" s="3"/>
    </row>
    <row r="71" spans="1:15" ht="11.25" customHeight="1" x14ac:dyDescent="0.2">
      <c r="C71" s="2"/>
      <c r="D71" s="7"/>
      <c r="E71" s="7"/>
      <c r="F71" s="7"/>
      <c r="G71" s="7"/>
      <c r="H71" s="7"/>
      <c r="I71" s="7"/>
      <c r="J71" s="7"/>
      <c r="K71" s="7"/>
      <c r="L71" s="7"/>
      <c r="M71" s="7"/>
    </row>
    <row r="72" spans="1:15" ht="11.25" customHeight="1" x14ac:dyDescent="0.2">
      <c r="C72" s="2"/>
      <c r="D72" s="7"/>
      <c r="E72" s="7"/>
      <c r="F72" s="7"/>
      <c r="G72" s="7"/>
      <c r="H72" s="7"/>
      <c r="I72" s="7"/>
      <c r="J72" s="7"/>
      <c r="K72" s="7"/>
      <c r="L72" s="7"/>
      <c r="M72" s="7"/>
    </row>
    <row r="73" spans="1:15" ht="11.25" customHeight="1" x14ac:dyDescent="0.2">
      <c r="C73" s="2"/>
      <c r="D73" s="7"/>
      <c r="E73" s="7"/>
      <c r="F73" s="7"/>
      <c r="G73" s="7"/>
      <c r="H73" s="7"/>
      <c r="I73" s="7"/>
      <c r="J73" s="7"/>
      <c r="K73" s="7"/>
      <c r="L73" s="7"/>
      <c r="M73" s="7"/>
    </row>
    <row r="74" spans="1:15" ht="11.25" customHeight="1" x14ac:dyDescent="0.2">
      <c r="C74" s="2"/>
      <c r="D74" s="7"/>
      <c r="E74" s="7"/>
      <c r="F74" s="7"/>
      <c r="G74" s="7"/>
      <c r="H74" s="7"/>
      <c r="I74" s="7"/>
      <c r="J74" s="7"/>
      <c r="K74" s="7"/>
      <c r="L74" s="7"/>
      <c r="M74" s="7"/>
    </row>
    <row r="75" spans="1:15" ht="11.25" customHeight="1" x14ac:dyDescent="0.2">
      <c r="C75" s="2"/>
      <c r="D75" s="7"/>
      <c r="E75" s="7"/>
      <c r="F75" s="7"/>
      <c r="G75" s="7"/>
      <c r="H75" s="7"/>
      <c r="I75" s="7"/>
      <c r="J75" s="7"/>
      <c r="K75" s="7"/>
      <c r="L75" s="7"/>
      <c r="M75" s="7"/>
    </row>
    <row r="76" spans="1:15" ht="11.25" customHeight="1" x14ac:dyDescent="0.2">
      <c r="C76" s="2"/>
      <c r="D76" s="7"/>
      <c r="E76" s="7"/>
      <c r="F76" s="7"/>
      <c r="G76" s="7"/>
      <c r="H76" s="7"/>
      <c r="I76" s="7"/>
      <c r="J76" s="7"/>
      <c r="K76" s="7"/>
      <c r="L76" s="7"/>
      <c r="M76" s="7"/>
    </row>
    <row r="77" spans="1:15" ht="11.25" customHeight="1" x14ac:dyDescent="0.2">
      <c r="C77" s="2"/>
      <c r="D77" s="7"/>
      <c r="E77" s="7"/>
      <c r="F77" s="7"/>
      <c r="G77" s="7"/>
      <c r="H77" s="7"/>
      <c r="I77" s="7"/>
      <c r="J77" s="7"/>
      <c r="K77" s="7"/>
      <c r="L77" s="7"/>
      <c r="M77" s="7"/>
    </row>
    <row r="78" spans="1:15" ht="11.25" customHeight="1" x14ac:dyDescent="0.2">
      <c r="C78" s="2"/>
      <c r="D78" s="7"/>
      <c r="E78" s="7"/>
      <c r="F78" s="7"/>
      <c r="G78" s="7"/>
      <c r="H78" s="7"/>
      <c r="I78" s="7"/>
      <c r="J78" s="7"/>
      <c r="K78" s="7"/>
      <c r="L78" s="7"/>
      <c r="M78" s="7"/>
    </row>
    <row r="79" spans="1:15" ht="11.25" customHeight="1" x14ac:dyDescent="0.2">
      <c r="C79" s="2"/>
      <c r="D79" s="7"/>
      <c r="E79" s="7"/>
      <c r="F79" s="7"/>
      <c r="G79" s="7"/>
      <c r="H79" s="7"/>
      <c r="I79" s="7"/>
      <c r="J79" s="7"/>
      <c r="K79" s="7"/>
      <c r="L79" s="7"/>
      <c r="M79" s="7"/>
    </row>
    <row r="80" spans="1:15" ht="11.25" customHeight="1" x14ac:dyDescent="0.2">
      <c r="C80" s="2"/>
      <c r="D80" s="7"/>
      <c r="E80" s="7"/>
      <c r="F80" s="7"/>
      <c r="G80" s="7"/>
      <c r="H80" s="7"/>
      <c r="I80" s="7"/>
      <c r="J80" s="7"/>
      <c r="K80" s="7"/>
      <c r="L80" s="7"/>
      <c r="M80" s="7"/>
    </row>
    <row r="81" spans="3:13" ht="11.25" customHeight="1" x14ac:dyDescent="0.2">
      <c r="C81" s="2"/>
      <c r="D81" s="7"/>
      <c r="E81" s="7"/>
      <c r="F81" s="7"/>
      <c r="G81" s="7"/>
      <c r="H81" s="7"/>
      <c r="I81" s="7"/>
      <c r="J81" s="7"/>
      <c r="K81" s="7"/>
      <c r="L81" s="7"/>
      <c r="M81" s="7"/>
    </row>
    <row r="82" spans="3:13" ht="11.25" customHeight="1" x14ac:dyDescent="0.2">
      <c r="C82" s="2"/>
      <c r="D82" s="7"/>
      <c r="E82" s="7"/>
      <c r="F82" s="7"/>
      <c r="G82" s="7"/>
      <c r="H82" s="7"/>
      <c r="I82" s="7"/>
      <c r="J82" s="7"/>
      <c r="K82" s="7"/>
      <c r="L82" s="7"/>
      <c r="M82" s="7"/>
    </row>
    <row r="83" spans="3:13" ht="11.25" customHeight="1" x14ac:dyDescent="0.2">
      <c r="C83" s="2"/>
      <c r="D83" s="7"/>
      <c r="E83" s="7"/>
      <c r="F83" s="7"/>
      <c r="G83" s="7"/>
      <c r="H83" s="7"/>
      <c r="I83" s="7"/>
      <c r="J83" s="7"/>
      <c r="K83" s="7"/>
      <c r="L83" s="7"/>
      <c r="M83" s="7"/>
    </row>
    <row r="84" spans="3:13" ht="11.25" customHeight="1" x14ac:dyDescent="0.2">
      <c r="C84" s="2"/>
      <c r="D84" s="7"/>
      <c r="E84" s="7"/>
      <c r="F84" s="7"/>
      <c r="G84" s="7"/>
      <c r="H84" s="7"/>
      <c r="I84" s="7"/>
      <c r="J84" s="7"/>
      <c r="K84" s="7"/>
      <c r="L84" s="7"/>
      <c r="M84" s="7"/>
    </row>
    <row r="85" spans="3:13" ht="11.25" customHeight="1" x14ac:dyDescent="0.2">
      <c r="C85" s="2"/>
      <c r="D85" s="7"/>
      <c r="E85" s="7"/>
      <c r="F85" s="7"/>
      <c r="G85" s="7"/>
      <c r="H85" s="7"/>
      <c r="I85" s="7"/>
      <c r="J85" s="7"/>
      <c r="K85" s="7"/>
      <c r="L85" s="7"/>
      <c r="M85" s="7"/>
    </row>
    <row r="86" spans="3:13" ht="11.25" customHeight="1" x14ac:dyDescent="0.2">
      <c r="C86" s="2"/>
      <c r="D86" s="7"/>
      <c r="E86" s="7"/>
      <c r="F86" s="7"/>
      <c r="G86" s="7"/>
      <c r="H86" s="7"/>
      <c r="I86" s="7"/>
      <c r="J86" s="7"/>
      <c r="K86" s="7"/>
      <c r="L86" s="7"/>
      <c r="M86" s="7"/>
    </row>
    <row r="87" spans="3:13" ht="11.25" customHeight="1" x14ac:dyDescent="0.2">
      <c r="C87" s="2"/>
      <c r="D87" s="7"/>
      <c r="E87" s="7"/>
      <c r="F87" s="7"/>
      <c r="G87" s="7"/>
      <c r="H87" s="7"/>
      <c r="I87" s="7"/>
      <c r="J87" s="7"/>
      <c r="K87" s="7"/>
      <c r="L87" s="7"/>
      <c r="M87" s="7"/>
    </row>
    <row r="88" spans="3:13" ht="11.25" customHeight="1" x14ac:dyDescent="0.2">
      <c r="C88" s="2"/>
      <c r="D88" s="7"/>
      <c r="E88" s="7"/>
      <c r="F88" s="7"/>
      <c r="G88" s="7"/>
      <c r="H88" s="7"/>
      <c r="I88" s="7"/>
      <c r="J88" s="7"/>
      <c r="K88" s="7"/>
      <c r="L88" s="7"/>
      <c r="M88" s="7"/>
    </row>
    <row r="89" spans="3:13" ht="11.25" customHeight="1" x14ac:dyDescent="0.2">
      <c r="C89" s="2"/>
      <c r="D89" s="7"/>
      <c r="E89" s="7"/>
      <c r="F89" s="7"/>
      <c r="G89" s="7"/>
      <c r="H89" s="7"/>
      <c r="I89" s="7"/>
      <c r="J89" s="7"/>
      <c r="K89" s="7"/>
      <c r="L89" s="7"/>
      <c r="M89" s="7"/>
    </row>
    <row r="90" spans="3:13" ht="11.25" customHeight="1" x14ac:dyDescent="0.2">
      <c r="C90" s="2"/>
      <c r="D90" s="7"/>
      <c r="E90" s="7"/>
      <c r="F90" s="7"/>
      <c r="G90" s="7"/>
      <c r="H90" s="7"/>
      <c r="I90" s="7"/>
      <c r="J90" s="7"/>
      <c r="K90" s="7"/>
      <c r="L90" s="7"/>
      <c r="M90" s="7"/>
    </row>
    <row r="91" spans="3:13" ht="11.25" customHeight="1" x14ac:dyDescent="0.2">
      <c r="C91" s="2"/>
      <c r="D91" s="7"/>
      <c r="E91" s="7"/>
      <c r="F91" s="7"/>
      <c r="G91" s="7"/>
      <c r="H91" s="7"/>
      <c r="I91" s="7"/>
      <c r="J91" s="7"/>
      <c r="K91" s="7"/>
      <c r="L91" s="7"/>
      <c r="M91" s="7"/>
    </row>
    <row r="92" spans="3:13" ht="11.25" customHeight="1" x14ac:dyDescent="0.2">
      <c r="C92" s="2"/>
      <c r="D92" s="7"/>
      <c r="E92" s="7"/>
      <c r="F92" s="7"/>
      <c r="G92" s="7"/>
      <c r="H92" s="7"/>
      <c r="I92" s="7"/>
      <c r="J92" s="7"/>
      <c r="K92" s="7"/>
      <c r="L92" s="7"/>
      <c r="M92" s="7"/>
    </row>
    <row r="93" spans="3:13" ht="11.25" customHeight="1" x14ac:dyDescent="0.2">
      <c r="C93" s="2"/>
      <c r="D93" s="7"/>
      <c r="E93" s="7"/>
      <c r="F93" s="7"/>
      <c r="G93" s="7"/>
      <c r="H93" s="7"/>
      <c r="I93" s="7"/>
      <c r="J93" s="7"/>
      <c r="K93" s="7"/>
      <c r="L93" s="7"/>
      <c r="M93" s="7"/>
    </row>
    <row r="94" spans="3:13" ht="11.25" customHeight="1" x14ac:dyDescent="0.2">
      <c r="C94" s="2"/>
      <c r="D94" s="7"/>
      <c r="E94" s="7"/>
      <c r="F94" s="7"/>
      <c r="G94" s="7"/>
      <c r="H94" s="7"/>
      <c r="I94" s="7"/>
      <c r="J94" s="7"/>
      <c r="K94" s="7"/>
      <c r="L94" s="7"/>
      <c r="M94" s="7"/>
    </row>
    <row r="95" spans="3:13" ht="11.25" customHeight="1" x14ac:dyDescent="0.2">
      <c r="C95" s="2"/>
      <c r="D95" s="7"/>
      <c r="E95" s="7"/>
      <c r="F95" s="7"/>
      <c r="G95" s="7"/>
      <c r="H95" s="7"/>
      <c r="I95" s="7"/>
      <c r="J95" s="7"/>
      <c r="K95" s="7"/>
      <c r="L95" s="7"/>
      <c r="M95" s="7"/>
    </row>
    <row r="96" spans="3:13" ht="11.25" customHeight="1" x14ac:dyDescent="0.2">
      <c r="C96" s="2"/>
      <c r="D96" s="7"/>
      <c r="E96" s="7"/>
      <c r="F96" s="7"/>
      <c r="G96" s="7"/>
      <c r="H96" s="7"/>
      <c r="I96" s="7"/>
      <c r="J96" s="7"/>
      <c r="K96" s="7"/>
      <c r="L96" s="7"/>
      <c r="M96" s="7"/>
    </row>
    <row r="97" spans="3:13" ht="11.25" customHeight="1" x14ac:dyDescent="0.2">
      <c r="C97" s="2"/>
      <c r="D97" s="7"/>
      <c r="E97" s="7"/>
      <c r="F97" s="7"/>
      <c r="G97" s="7"/>
      <c r="H97" s="7"/>
      <c r="I97" s="7"/>
      <c r="J97" s="7"/>
      <c r="K97" s="7"/>
      <c r="L97" s="7"/>
      <c r="M97" s="7"/>
    </row>
    <row r="98" spans="3:13" ht="11.25" customHeight="1" x14ac:dyDescent="0.2">
      <c r="C98" s="2"/>
      <c r="D98" s="7"/>
      <c r="E98" s="7"/>
      <c r="F98" s="7"/>
      <c r="G98" s="7"/>
      <c r="H98" s="7"/>
      <c r="I98" s="7"/>
      <c r="J98" s="7"/>
      <c r="K98" s="7"/>
      <c r="L98" s="7"/>
      <c r="M98" s="7"/>
    </row>
    <row r="99" spans="3:13" ht="11.25" customHeight="1" x14ac:dyDescent="0.2">
      <c r="C99" s="2"/>
      <c r="D99" s="7"/>
      <c r="E99" s="7"/>
      <c r="F99" s="7"/>
      <c r="G99" s="7"/>
      <c r="H99" s="7"/>
      <c r="I99" s="7"/>
      <c r="J99" s="7"/>
      <c r="K99" s="7"/>
      <c r="L99" s="7"/>
      <c r="M99" s="7"/>
    </row>
    <row r="100" spans="3:13" ht="11.25" customHeight="1" x14ac:dyDescent="0.2">
      <c r="C100" s="2"/>
      <c r="D100" s="7"/>
      <c r="E100" s="7"/>
      <c r="F100" s="7"/>
      <c r="G100" s="7"/>
      <c r="H100" s="7"/>
      <c r="I100" s="7"/>
      <c r="J100" s="7"/>
      <c r="K100" s="7"/>
      <c r="L100" s="7"/>
      <c r="M100" s="7"/>
    </row>
    <row r="101" spans="3:13" ht="11.25" customHeight="1" x14ac:dyDescent="0.2">
      <c r="C101" s="2"/>
      <c r="D101" s="7"/>
      <c r="E101" s="7"/>
      <c r="F101" s="7"/>
      <c r="G101" s="7"/>
      <c r="H101" s="7"/>
      <c r="I101" s="7"/>
      <c r="J101" s="7"/>
      <c r="K101" s="7"/>
      <c r="L101" s="7"/>
      <c r="M101" s="7"/>
    </row>
    <row r="102" spans="3:13" ht="11.25" customHeight="1" x14ac:dyDescent="0.2">
      <c r="C102" s="2"/>
      <c r="D102" s="7"/>
      <c r="E102" s="7"/>
      <c r="F102" s="7"/>
      <c r="G102" s="7"/>
      <c r="H102" s="7"/>
      <c r="I102" s="7"/>
      <c r="J102" s="7"/>
      <c r="K102" s="7"/>
      <c r="L102" s="7"/>
      <c r="M102" s="7"/>
    </row>
    <row r="103" spans="3:13" ht="11.25" customHeight="1" x14ac:dyDescent="0.2">
      <c r="C103" s="2"/>
      <c r="D103" s="7"/>
      <c r="E103" s="7"/>
      <c r="F103" s="7"/>
      <c r="G103" s="7"/>
      <c r="H103" s="7"/>
      <c r="I103" s="7"/>
      <c r="J103" s="7"/>
      <c r="K103" s="7"/>
      <c r="L103" s="7"/>
      <c r="M103" s="7"/>
    </row>
    <row r="104" spans="3:13" ht="11.25" customHeight="1" x14ac:dyDescent="0.2">
      <c r="C104" s="2"/>
      <c r="D104" s="7"/>
      <c r="E104" s="7"/>
      <c r="F104" s="7"/>
      <c r="G104" s="7"/>
      <c r="H104" s="7"/>
      <c r="I104" s="7"/>
      <c r="J104" s="7"/>
      <c r="K104" s="7"/>
      <c r="L104" s="7"/>
      <c r="M104" s="7"/>
    </row>
    <row r="105" spans="3:13" ht="11.25" customHeight="1" x14ac:dyDescent="0.2">
      <c r="C105" s="2"/>
      <c r="D105" s="7"/>
      <c r="E105" s="7"/>
      <c r="F105" s="7"/>
      <c r="G105" s="7"/>
      <c r="H105" s="7"/>
      <c r="I105" s="7"/>
      <c r="J105" s="7"/>
      <c r="K105" s="7"/>
      <c r="L105" s="7"/>
      <c r="M105" s="7"/>
    </row>
    <row r="106" spans="3:13" ht="11.25" customHeight="1" x14ac:dyDescent="0.2">
      <c r="C106" s="2"/>
      <c r="D106" s="7"/>
      <c r="E106" s="7"/>
      <c r="F106" s="7"/>
      <c r="G106" s="7"/>
      <c r="H106" s="7"/>
      <c r="I106" s="7"/>
      <c r="J106" s="7"/>
      <c r="K106" s="7"/>
      <c r="L106" s="7"/>
      <c r="M106" s="7"/>
    </row>
    <row r="107" spans="3:13" ht="11.25" customHeight="1" x14ac:dyDescent="0.2">
      <c r="C107" s="2"/>
      <c r="D107" s="7"/>
      <c r="E107" s="7"/>
      <c r="F107" s="7"/>
      <c r="G107" s="7"/>
      <c r="H107" s="7"/>
      <c r="I107" s="7"/>
      <c r="J107" s="7"/>
      <c r="K107" s="7"/>
      <c r="L107" s="7"/>
      <c r="M107" s="7"/>
    </row>
    <row r="108" spans="3:13" ht="11.25" customHeight="1" x14ac:dyDescent="0.2">
      <c r="C108" s="2"/>
      <c r="D108" s="7"/>
      <c r="E108" s="7"/>
      <c r="F108" s="7"/>
      <c r="G108" s="7"/>
      <c r="H108" s="7"/>
      <c r="I108" s="7"/>
      <c r="J108" s="7"/>
      <c r="K108" s="7"/>
      <c r="L108" s="7"/>
      <c r="M108" s="7"/>
    </row>
    <row r="109" spans="3:13" ht="11.25" customHeight="1" x14ac:dyDescent="0.2">
      <c r="C109" s="2"/>
      <c r="D109" s="7"/>
      <c r="E109" s="7"/>
      <c r="F109" s="7"/>
      <c r="G109" s="7"/>
      <c r="H109" s="7"/>
      <c r="I109" s="7"/>
      <c r="J109" s="7"/>
      <c r="K109" s="7"/>
      <c r="L109" s="7"/>
      <c r="M109" s="7"/>
    </row>
    <row r="110" spans="3:13" ht="11.25" customHeight="1" x14ac:dyDescent="0.2">
      <c r="C110" s="2"/>
      <c r="D110" s="7"/>
      <c r="E110" s="7"/>
      <c r="F110" s="7"/>
      <c r="G110" s="7"/>
      <c r="H110" s="7"/>
      <c r="I110" s="7"/>
      <c r="J110" s="7"/>
      <c r="K110" s="7"/>
      <c r="L110" s="7"/>
      <c r="M110" s="7"/>
    </row>
    <row r="111" spans="3:13" ht="11.25" customHeight="1" x14ac:dyDescent="0.2">
      <c r="C111" s="2"/>
      <c r="D111" s="7"/>
      <c r="E111" s="7"/>
      <c r="F111" s="7"/>
      <c r="G111" s="7"/>
      <c r="H111" s="7"/>
      <c r="I111" s="7"/>
      <c r="J111" s="7"/>
      <c r="K111" s="7"/>
      <c r="L111" s="7"/>
      <c r="M111" s="7"/>
    </row>
    <row r="112" spans="3:13" ht="11.25" customHeight="1" x14ac:dyDescent="0.2">
      <c r="C112" s="2"/>
      <c r="D112" s="7"/>
      <c r="E112" s="7"/>
      <c r="F112" s="7"/>
      <c r="G112" s="7"/>
      <c r="H112" s="7"/>
      <c r="I112" s="7"/>
      <c r="J112" s="7"/>
      <c r="K112" s="7"/>
      <c r="L112" s="7"/>
      <c r="M112" s="7"/>
    </row>
    <row r="113" spans="3:13" ht="11.25" customHeight="1" x14ac:dyDescent="0.2">
      <c r="C113" s="2"/>
      <c r="D113" s="7"/>
      <c r="E113" s="7"/>
      <c r="F113" s="7"/>
      <c r="G113" s="7"/>
      <c r="H113" s="7"/>
      <c r="I113" s="7"/>
      <c r="J113" s="7"/>
      <c r="K113" s="7"/>
      <c r="L113" s="7"/>
      <c r="M113" s="7"/>
    </row>
    <row r="114" spans="3:13" ht="11.25" customHeight="1" x14ac:dyDescent="0.2">
      <c r="C114" s="2"/>
      <c r="D114" s="7"/>
      <c r="E114" s="7"/>
      <c r="F114" s="7"/>
      <c r="G114" s="7"/>
      <c r="H114" s="7"/>
      <c r="I114" s="7"/>
      <c r="J114" s="7"/>
      <c r="K114" s="7"/>
      <c r="L114" s="7"/>
      <c r="M114" s="7"/>
    </row>
    <row r="115" spans="3:13" ht="11.25" customHeight="1" x14ac:dyDescent="0.2">
      <c r="C115" s="2"/>
      <c r="D115" s="7"/>
      <c r="E115" s="7"/>
      <c r="F115" s="7"/>
      <c r="G115" s="7"/>
      <c r="H115" s="7"/>
      <c r="I115" s="7"/>
      <c r="J115" s="7"/>
      <c r="K115" s="7"/>
      <c r="L115" s="7"/>
      <c r="M115" s="7"/>
    </row>
    <row r="116" spans="3:13" ht="11.25" customHeight="1" x14ac:dyDescent="0.2">
      <c r="C116" s="2"/>
      <c r="D116" s="7"/>
      <c r="E116" s="7"/>
      <c r="F116" s="7"/>
      <c r="G116" s="7"/>
      <c r="H116" s="7"/>
      <c r="I116" s="7"/>
      <c r="J116" s="7"/>
      <c r="K116" s="7"/>
      <c r="L116" s="7"/>
      <c r="M116" s="7"/>
    </row>
    <row r="117" spans="3:13" ht="11.25" customHeight="1" x14ac:dyDescent="0.2">
      <c r="C117" s="2"/>
      <c r="D117" s="7"/>
      <c r="E117" s="7"/>
      <c r="F117" s="7"/>
      <c r="G117" s="7"/>
      <c r="H117" s="7"/>
      <c r="I117" s="7"/>
      <c r="J117" s="7"/>
      <c r="K117" s="7"/>
      <c r="L117" s="7"/>
      <c r="M117" s="7"/>
    </row>
    <row r="118" spans="3:13" ht="11.25" customHeight="1" x14ac:dyDescent="0.2">
      <c r="C118" s="2"/>
      <c r="D118" s="7"/>
      <c r="E118" s="7"/>
      <c r="F118" s="7"/>
      <c r="G118" s="7"/>
      <c r="H118" s="7"/>
      <c r="I118" s="7"/>
      <c r="J118" s="7"/>
      <c r="K118" s="7"/>
      <c r="L118" s="7"/>
      <c r="M118" s="7"/>
    </row>
    <row r="119" spans="3:13" ht="11.25" customHeight="1" x14ac:dyDescent="0.2">
      <c r="C119" s="2"/>
      <c r="D119" s="7"/>
      <c r="E119" s="7"/>
      <c r="F119" s="7"/>
      <c r="G119" s="7"/>
      <c r="H119" s="7"/>
      <c r="I119" s="7"/>
      <c r="J119" s="7"/>
      <c r="K119" s="7"/>
      <c r="L119" s="7"/>
      <c r="M119" s="7"/>
    </row>
    <row r="120" spans="3:13" ht="11.25" customHeight="1" x14ac:dyDescent="0.2">
      <c r="C120" s="2"/>
      <c r="D120" s="7"/>
      <c r="E120" s="7"/>
      <c r="F120" s="7"/>
      <c r="G120" s="7"/>
      <c r="H120" s="7"/>
      <c r="I120" s="7"/>
      <c r="J120" s="7"/>
      <c r="K120" s="7"/>
      <c r="L120" s="7"/>
      <c r="M120" s="7"/>
    </row>
    <row r="121" spans="3:13" ht="11.25" customHeight="1" x14ac:dyDescent="0.2">
      <c r="C121" s="2"/>
      <c r="D121" s="7"/>
      <c r="E121" s="7"/>
      <c r="F121" s="7"/>
      <c r="G121" s="7"/>
      <c r="H121" s="7"/>
      <c r="I121" s="7"/>
      <c r="J121" s="7"/>
      <c r="K121" s="7"/>
      <c r="L121" s="7"/>
      <c r="M121" s="7"/>
    </row>
    <row r="122" spans="3:13" ht="11.25" customHeight="1" x14ac:dyDescent="0.2">
      <c r="C122" s="2"/>
      <c r="D122" s="7"/>
      <c r="E122" s="7"/>
      <c r="F122" s="7"/>
      <c r="G122" s="7"/>
      <c r="H122" s="7"/>
      <c r="I122" s="7"/>
      <c r="J122" s="7"/>
      <c r="K122" s="7"/>
      <c r="L122" s="7"/>
      <c r="M122" s="7"/>
    </row>
    <row r="123" spans="3:13" ht="11.25" customHeight="1" x14ac:dyDescent="0.2">
      <c r="C123" s="2"/>
      <c r="D123" s="7"/>
      <c r="E123" s="7"/>
      <c r="F123" s="7"/>
      <c r="G123" s="7"/>
      <c r="H123" s="7"/>
      <c r="I123" s="7"/>
      <c r="J123" s="7"/>
      <c r="K123" s="7"/>
      <c r="L123" s="7"/>
      <c r="M123" s="7"/>
    </row>
    <row r="124" spans="3:13" ht="11.25" customHeight="1" x14ac:dyDescent="0.2">
      <c r="C124" s="2"/>
      <c r="D124" s="7"/>
      <c r="E124" s="7"/>
      <c r="F124" s="7"/>
      <c r="G124" s="7"/>
      <c r="H124" s="7"/>
      <c r="I124" s="7"/>
      <c r="J124" s="7"/>
      <c r="K124" s="7"/>
      <c r="L124" s="7"/>
      <c r="M124" s="7"/>
    </row>
    <row r="125" spans="3:13" ht="11.25" customHeight="1" x14ac:dyDescent="0.2">
      <c r="C125" s="2"/>
      <c r="D125" s="7"/>
      <c r="E125" s="7"/>
      <c r="F125" s="7"/>
      <c r="G125" s="7"/>
      <c r="H125" s="7"/>
      <c r="I125" s="7"/>
      <c r="J125" s="7"/>
      <c r="K125" s="7"/>
      <c r="L125" s="7"/>
      <c r="M125" s="7"/>
    </row>
    <row r="126" spans="3:13" ht="11.25" customHeight="1" x14ac:dyDescent="0.2">
      <c r="C126" s="2"/>
      <c r="D126" s="7"/>
      <c r="E126" s="7"/>
      <c r="F126" s="7"/>
      <c r="G126" s="7"/>
      <c r="H126" s="7"/>
      <c r="I126" s="7"/>
      <c r="J126" s="7"/>
      <c r="K126" s="7"/>
      <c r="L126" s="7"/>
      <c r="M126" s="7"/>
    </row>
  </sheetData>
  <sheetProtection selectLockedCells="1" selectUnlockedCells="1"/>
  <sortState ref="C61:M68">
    <sortCondition descending="1" ref="M61"/>
  </sortState>
  <phoneticPr fontId="1" type="noConversion"/>
  <printOptions horizontalCentered="1"/>
  <pageMargins left="0.39370078740157483" right="0.39370078740157483" top="0.39370078740157483" bottom="0.39370078740157483" header="0.51181102362204722" footer="0.51181102362204722"/>
  <pageSetup paperSize="9" scale="75" orientation="portrait" r:id="rId1"/>
  <headerFooter alignWithMargins="0"/>
  <webPublishItems count="5">
    <webPublishItem id="10798" divId="Point Standings 2011_10798" sourceType="printArea" destinationFile="C:\Documents and Settings\NicovH\My Documents\Tarlton\2011\Point Standings 2011\16.06.2011\pts_2011_tmsc_street.htm"/>
    <webPublishItem id="23983" divId="Point Standings 2011_23983" sourceType="range" sourceRef="A2:M83" destinationFile="C:\Users\Nico\Documents\Tarlton\2011\Point Standings 2011\09.08.2011\tmsc_street.htm"/>
    <webPublishItem id="12249" divId="Point Standings 2011_12249" sourceType="range" sourceRef="A2:M88" destinationFile="C:\Users\Nico\Documents\Tarlton\2011\Point Standings 2011\25.09.2011\tmsc_street.htm"/>
    <webPublishItem id="24337" divId="Point Standings 2011_24337" sourceType="range" sourceRef="A2:M90" destinationFile="C:\Documents and Settings\NicovH\My Documents\Tarlton\2011\Point Standings 2011\26.06.2011\pts_2011_tmsc_street.htm"/>
    <webPublishItem id="7496" divId="Point Standings 2011_7496" sourceType="range" sourceRef="A2:M91" destinationFile="C:\Users\Nico\Documents\Tarlton\2011\Point Standings 2011\25.09.2011\reg_street.htm"/>
  </webPublishItem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L132"/>
  <sheetViews>
    <sheetView showGridLines="0" topLeftCell="A71" workbookViewId="0">
      <selection activeCell="O84" sqref="O84"/>
    </sheetView>
  </sheetViews>
  <sheetFormatPr defaultRowHeight="17.25" customHeight="1" x14ac:dyDescent="0.15"/>
  <cols>
    <col min="1" max="1" width="4" style="18" customWidth="1"/>
    <col min="2" max="2" width="32.85546875" style="18" bestFit="1" customWidth="1"/>
    <col min="3" max="3" width="17.5703125" style="35" customWidth="1"/>
    <col min="4" max="4" width="3.7109375" style="19" customWidth="1"/>
    <col min="5" max="11" width="9.140625" style="19"/>
    <col min="12" max="12" width="9.85546875" style="19" customWidth="1"/>
    <col min="13" max="16384" width="9.140625" style="18"/>
  </cols>
  <sheetData>
    <row r="1" spans="2:12" ht="17.25" customHeight="1" x14ac:dyDescent="0.15">
      <c r="B1" s="18" t="s">
        <v>50</v>
      </c>
      <c r="E1" s="124" t="s">
        <v>32</v>
      </c>
      <c r="F1" s="124"/>
      <c r="G1" s="124"/>
      <c r="H1" s="124"/>
      <c r="I1" s="124"/>
      <c r="J1" s="124"/>
      <c r="K1" s="124"/>
    </row>
    <row r="2" spans="2:12" ht="17.25" customHeight="1" x14ac:dyDescent="0.15">
      <c r="E2" s="19" t="s">
        <v>1</v>
      </c>
      <c r="F2" s="19" t="s">
        <v>2</v>
      </c>
      <c r="G2" s="19" t="s">
        <v>3</v>
      </c>
      <c r="H2" s="19" t="s">
        <v>4</v>
      </c>
      <c r="I2" s="19" t="s">
        <v>5</v>
      </c>
      <c r="J2" s="19" t="s">
        <v>6</v>
      </c>
      <c r="K2" s="19" t="s">
        <v>8</v>
      </c>
      <c r="L2" s="19" t="s">
        <v>43</v>
      </c>
    </row>
    <row r="3" spans="2:12" ht="17.25" customHeight="1" x14ac:dyDescent="0.15">
      <c r="B3" s="25" t="s">
        <v>34</v>
      </c>
      <c r="C3" s="36"/>
      <c r="D3" s="22"/>
      <c r="E3" s="22"/>
      <c r="F3" s="22"/>
      <c r="G3" s="22"/>
      <c r="H3" s="22"/>
      <c r="I3" s="22"/>
      <c r="J3" s="22"/>
      <c r="K3" s="22"/>
      <c r="L3" s="22"/>
    </row>
    <row r="4" spans="2:12" ht="17.25" customHeight="1" x14ac:dyDescent="0.15">
      <c r="B4" s="26" t="s">
        <v>18</v>
      </c>
      <c r="C4" s="37">
        <v>1679</v>
      </c>
      <c r="D4" s="29">
        <f>COUNTIF(E4:J4,$B$1)</f>
        <v>4</v>
      </c>
      <c r="E4" s="20">
        <v>15</v>
      </c>
      <c r="F4" s="20">
        <v>15</v>
      </c>
      <c r="G4" s="20">
        <v>15</v>
      </c>
      <c r="H4" s="20">
        <v>14</v>
      </c>
      <c r="I4" s="20">
        <v>0</v>
      </c>
      <c r="J4" s="20"/>
      <c r="K4" s="23"/>
      <c r="L4" s="24">
        <f>D4*10</f>
        <v>40</v>
      </c>
    </row>
    <row r="5" spans="2:12" ht="17.25" customHeight="1" x14ac:dyDescent="0.15">
      <c r="B5" s="26" t="s">
        <v>81</v>
      </c>
      <c r="C5" s="37">
        <v>2672</v>
      </c>
      <c r="D5" s="29">
        <f>COUNTIF(E5:J5,$B$1)</f>
        <v>5</v>
      </c>
      <c r="E5" s="20">
        <v>14</v>
      </c>
      <c r="F5" s="20">
        <v>20</v>
      </c>
      <c r="G5" s="20">
        <v>14</v>
      </c>
      <c r="H5" s="20">
        <v>15</v>
      </c>
      <c r="I5" s="20">
        <v>21</v>
      </c>
      <c r="J5" s="20"/>
      <c r="K5" s="23"/>
      <c r="L5" s="24">
        <f>D5*10</f>
        <v>50</v>
      </c>
    </row>
    <row r="6" spans="2:12" ht="17.25" customHeight="1" x14ac:dyDescent="0.15">
      <c r="B6" s="25" t="s">
        <v>35</v>
      </c>
      <c r="C6" s="36"/>
      <c r="D6" s="22"/>
      <c r="E6" s="22"/>
      <c r="F6" s="22"/>
      <c r="G6" s="22"/>
      <c r="H6" s="22"/>
      <c r="I6" s="22"/>
      <c r="J6" s="22"/>
      <c r="K6" s="22"/>
      <c r="L6" s="22"/>
    </row>
    <row r="7" spans="2:12" ht="17.25" customHeight="1" x14ac:dyDescent="0.15">
      <c r="B7" s="27" t="s">
        <v>20</v>
      </c>
      <c r="C7" s="38">
        <v>5752</v>
      </c>
      <c r="D7" s="29">
        <f t="shared" ref="D7:D16" si="0">COUNTIF(E7:J7,$B$1)</f>
        <v>5</v>
      </c>
      <c r="E7" s="21">
        <v>11</v>
      </c>
      <c r="F7" s="20">
        <v>44</v>
      </c>
      <c r="G7" s="20">
        <v>73</v>
      </c>
      <c r="H7" s="20">
        <v>74</v>
      </c>
      <c r="I7" s="20"/>
      <c r="J7" s="20">
        <v>16</v>
      </c>
      <c r="K7" s="23"/>
      <c r="L7" s="24">
        <f t="shared" ref="L7:L16" si="1">D7*10</f>
        <v>50</v>
      </c>
    </row>
    <row r="8" spans="2:12" ht="17.25" customHeight="1" x14ac:dyDescent="0.15">
      <c r="B8" s="27" t="s">
        <v>130</v>
      </c>
      <c r="C8" s="38">
        <v>36950</v>
      </c>
      <c r="D8" s="29">
        <f t="shared" si="0"/>
        <v>3</v>
      </c>
      <c r="E8" s="21">
        <v>0</v>
      </c>
      <c r="F8" s="20">
        <v>23</v>
      </c>
      <c r="G8" s="20">
        <v>69</v>
      </c>
      <c r="H8" s="20">
        <v>16</v>
      </c>
      <c r="I8" s="20"/>
      <c r="J8" s="20"/>
      <c r="K8" s="23">
        <v>10</v>
      </c>
      <c r="L8" s="24">
        <f t="shared" si="1"/>
        <v>30</v>
      </c>
    </row>
    <row r="9" spans="2:12" ht="17.25" customHeight="1" x14ac:dyDescent="0.15">
      <c r="B9" s="27" t="s">
        <v>42</v>
      </c>
      <c r="C9" s="38">
        <v>26582</v>
      </c>
      <c r="D9" s="29">
        <f t="shared" si="0"/>
        <v>6</v>
      </c>
      <c r="E9" s="21">
        <v>7</v>
      </c>
      <c r="F9" s="20">
        <v>80</v>
      </c>
      <c r="G9" s="20">
        <v>10</v>
      </c>
      <c r="H9" s="20">
        <v>43</v>
      </c>
      <c r="I9" s="20">
        <v>42</v>
      </c>
      <c r="J9" s="20">
        <v>41</v>
      </c>
      <c r="K9" s="23"/>
      <c r="L9" s="24">
        <f t="shared" si="1"/>
        <v>60</v>
      </c>
    </row>
    <row r="10" spans="2:12" ht="17.25" customHeight="1" x14ac:dyDescent="0.15">
      <c r="B10" s="27" t="s">
        <v>19</v>
      </c>
      <c r="C10" s="38">
        <v>2672</v>
      </c>
      <c r="D10" s="29">
        <f t="shared" si="0"/>
        <v>6</v>
      </c>
      <c r="E10" s="21">
        <v>85</v>
      </c>
      <c r="F10" s="20">
        <v>45</v>
      </c>
      <c r="G10" s="20">
        <v>85</v>
      </c>
      <c r="H10" s="20">
        <v>85</v>
      </c>
      <c r="I10" s="20">
        <v>6</v>
      </c>
      <c r="J10" s="20">
        <v>79</v>
      </c>
      <c r="K10" s="23">
        <v>10</v>
      </c>
      <c r="L10" s="24">
        <f t="shared" si="1"/>
        <v>60</v>
      </c>
    </row>
    <row r="11" spans="2:12" ht="17.25" customHeight="1" x14ac:dyDescent="0.15">
      <c r="B11" s="27" t="s">
        <v>131</v>
      </c>
      <c r="C11" s="38">
        <v>6553</v>
      </c>
      <c r="D11" s="29">
        <f t="shared" si="0"/>
        <v>2</v>
      </c>
      <c r="E11" s="21">
        <v>0</v>
      </c>
      <c r="F11" s="20">
        <v>65</v>
      </c>
      <c r="G11" s="20">
        <v>0</v>
      </c>
      <c r="H11" s="20">
        <v>0</v>
      </c>
      <c r="I11" s="20"/>
      <c r="J11" s="20">
        <v>42</v>
      </c>
      <c r="K11" s="23"/>
      <c r="L11" s="24">
        <f t="shared" si="1"/>
        <v>20</v>
      </c>
    </row>
    <row r="12" spans="2:12" ht="17.25" customHeight="1" x14ac:dyDescent="0.15">
      <c r="B12" s="27" t="s">
        <v>132</v>
      </c>
      <c r="C12" s="38">
        <v>5291</v>
      </c>
      <c r="D12" s="29">
        <f t="shared" si="0"/>
        <v>4</v>
      </c>
      <c r="E12" s="21">
        <v>0</v>
      </c>
      <c r="F12" s="20">
        <v>6</v>
      </c>
      <c r="G12" s="20">
        <v>40</v>
      </c>
      <c r="H12" s="20">
        <v>10</v>
      </c>
      <c r="I12" s="20"/>
      <c r="J12" s="20">
        <v>6</v>
      </c>
      <c r="K12" s="23"/>
      <c r="L12" s="24">
        <f t="shared" si="1"/>
        <v>40</v>
      </c>
    </row>
    <row r="13" spans="2:12" ht="17.25" customHeight="1" x14ac:dyDescent="0.15">
      <c r="B13" s="27" t="s">
        <v>146</v>
      </c>
      <c r="C13" s="38">
        <v>6542</v>
      </c>
      <c r="D13" s="29">
        <f t="shared" ref="D13" si="2">COUNTIF(E13:J13,$B$1)</f>
        <v>4</v>
      </c>
      <c r="E13" s="21">
        <v>0</v>
      </c>
      <c r="F13" s="20">
        <v>0</v>
      </c>
      <c r="G13" s="20">
        <v>40</v>
      </c>
      <c r="H13" s="20">
        <v>65</v>
      </c>
      <c r="I13" s="20">
        <v>6</v>
      </c>
      <c r="J13" s="20">
        <v>6</v>
      </c>
      <c r="K13" s="23"/>
      <c r="L13" s="24">
        <f t="shared" ref="L13" si="3">D13*10</f>
        <v>40</v>
      </c>
    </row>
    <row r="14" spans="2:12" ht="17.25" customHeight="1" x14ac:dyDescent="0.15">
      <c r="B14" s="27" t="s">
        <v>151</v>
      </c>
      <c r="C14" s="38">
        <v>320133</v>
      </c>
      <c r="D14" s="29">
        <f t="shared" ref="D14:D15" si="4">COUNTIF(E14:J14,$B$1)</f>
        <v>2</v>
      </c>
      <c r="E14" s="21">
        <v>0</v>
      </c>
      <c r="F14" s="20">
        <v>0</v>
      </c>
      <c r="G14" s="20">
        <v>0</v>
      </c>
      <c r="H14" s="20">
        <v>25</v>
      </c>
      <c r="I14" s="20">
        <v>64</v>
      </c>
      <c r="J14" s="20"/>
      <c r="K14" s="23"/>
      <c r="L14" s="24">
        <f t="shared" ref="L14:L15" si="5">D14*10</f>
        <v>20</v>
      </c>
    </row>
    <row r="15" spans="2:12" ht="17.25" customHeight="1" x14ac:dyDescent="0.15">
      <c r="B15" s="27" t="s">
        <v>152</v>
      </c>
      <c r="C15" s="38">
        <v>2857</v>
      </c>
      <c r="D15" s="29">
        <f t="shared" si="4"/>
        <v>1</v>
      </c>
      <c r="E15" s="21">
        <v>0</v>
      </c>
      <c r="F15" s="20">
        <v>0</v>
      </c>
      <c r="G15" s="20">
        <v>0</v>
      </c>
      <c r="H15" s="20">
        <v>40</v>
      </c>
      <c r="I15" s="20"/>
      <c r="J15" s="20"/>
      <c r="K15" s="23"/>
      <c r="L15" s="24">
        <f t="shared" si="5"/>
        <v>10</v>
      </c>
    </row>
    <row r="16" spans="2:12" ht="17.25" customHeight="1" x14ac:dyDescent="0.15">
      <c r="B16" s="27" t="s">
        <v>161</v>
      </c>
      <c r="C16" s="38">
        <v>5787</v>
      </c>
      <c r="D16" s="29">
        <f t="shared" si="0"/>
        <v>2</v>
      </c>
      <c r="E16" s="21">
        <v>0</v>
      </c>
      <c r="F16" s="20">
        <v>0</v>
      </c>
      <c r="G16" s="20">
        <v>0</v>
      </c>
      <c r="H16" s="20">
        <v>0</v>
      </c>
      <c r="I16" s="20">
        <v>79</v>
      </c>
      <c r="J16" s="20">
        <v>74</v>
      </c>
      <c r="K16" s="23"/>
      <c r="L16" s="24">
        <f t="shared" si="1"/>
        <v>20</v>
      </c>
    </row>
    <row r="17" spans="2:12" ht="17.25" customHeight="1" x14ac:dyDescent="0.15">
      <c r="B17" s="25" t="s">
        <v>36</v>
      </c>
      <c r="C17" s="36"/>
      <c r="D17" s="22"/>
      <c r="E17" s="22"/>
      <c r="F17" s="22"/>
      <c r="G17" s="22"/>
      <c r="H17" s="22"/>
      <c r="I17" s="22"/>
      <c r="J17" s="22"/>
      <c r="K17" s="22"/>
      <c r="L17" s="22"/>
    </row>
    <row r="18" spans="2:12" ht="17.25" customHeight="1" x14ac:dyDescent="0.15">
      <c r="B18" s="27" t="s">
        <v>136</v>
      </c>
      <c r="C18" s="38">
        <v>319582</v>
      </c>
      <c r="D18" s="29">
        <f t="shared" ref="D18:D47" si="6">COUNTIF(E18:J18,$B$1)</f>
        <v>2</v>
      </c>
      <c r="E18" s="21">
        <v>0</v>
      </c>
      <c r="F18" s="20">
        <v>32</v>
      </c>
      <c r="G18" s="20">
        <v>0</v>
      </c>
      <c r="H18" s="20">
        <v>12</v>
      </c>
      <c r="I18" s="20"/>
      <c r="J18" s="20"/>
      <c r="K18" s="23"/>
      <c r="L18" s="24">
        <f t="shared" ref="L18:L39" si="7">D18*10</f>
        <v>20</v>
      </c>
    </row>
    <row r="19" spans="2:12" ht="17.25" customHeight="1" x14ac:dyDescent="0.15">
      <c r="B19" s="27" t="s">
        <v>85</v>
      </c>
      <c r="C19" s="38">
        <v>9085</v>
      </c>
      <c r="D19" s="29">
        <f t="shared" si="6"/>
        <v>2</v>
      </c>
      <c r="E19" s="21">
        <v>43</v>
      </c>
      <c r="F19" s="20">
        <v>21</v>
      </c>
      <c r="G19" s="20">
        <v>0</v>
      </c>
      <c r="H19" s="20">
        <v>0</v>
      </c>
      <c r="I19" s="20"/>
      <c r="J19" s="20"/>
      <c r="K19" s="23"/>
      <c r="L19" s="24">
        <f t="shared" si="7"/>
        <v>20</v>
      </c>
    </row>
    <row r="20" spans="2:12" ht="17.25" customHeight="1" x14ac:dyDescent="0.15">
      <c r="B20" s="27" t="s">
        <v>86</v>
      </c>
      <c r="C20" s="38">
        <v>21110</v>
      </c>
      <c r="D20" s="29">
        <f t="shared" si="6"/>
        <v>1</v>
      </c>
      <c r="E20" s="21">
        <v>38</v>
      </c>
      <c r="F20" s="20">
        <v>0</v>
      </c>
      <c r="G20" s="20">
        <v>0</v>
      </c>
      <c r="H20" s="20">
        <v>0</v>
      </c>
      <c r="I20" s="20"/>
      <c r="J20" s="20"/>
      <c r="K20" s="23"/>
      <c r="L20" s="24">
        <f t="shared" si="7"/>
        <v>10</v>
      </c>
    </row>
    <row r="21" spans="2:12" ht="17.25" customHeight="1" x14ac:dyDescent="0.15">
      <c r="B21" s="27" t="s">
        <v>87</v>
      </c>
      <c r="C21" s="38">
        <v>1151</v>
      </c>
      <c r="D21" s="29">
        <f t="shared" si="6"/>
        <v>1</v>
      </c>
      <c r="E21" s="21">
        <v>47</v>
      </c>
      <c r="F21" s="20">
        <v>0</v>
      </c>
      <c r="G21" s="20">
        <v>0</v>
      </c>
      <c r="H21" s="20">
        <v>0</v>
      </c>
      <c r="I21" s="20"/>
      <c r="J21" s="20"/>
      <c r="K21" s="23"/>
      <c r="L21" s="24">
        <f t="shared" si="7"/>
        <v>10</v>
      </c>
    </row>
    <row r="22" spans="2:12" ht="17.25" customHeight="1" x14ac:dyDescent="0.15">
      <c r="B22" s="27" t="s">
        <v>23</v>
      </c>
      <c r="C22" s="38">
        <v>7760</v>
      </c>
      <c r="D22" s="29">
        <f t="shared" si="6"/>
        <v>3</v>
      </c>
      <c r="E22" s="21">
        <v>38</v>
      </c>
      <c r="F22" s="20">
        <v>0</v>
      </c>
      <c r="G22" s="20">
        <v>0</v>
      </c>
      <c r="H22" s="20">
        <v>0</v>
      </c>
      <c r="I22" s="20">
        <v>64</v>
      </c>
      <c r="J22" s="20">
        <v>42</v>
      </c>
      <c r="K22" s="23"/>
      <c r="L22" s="24">
        <f t="shared" si="7"/>
        <v>30</v>
      </c>
    </row>
    <row r="23" spans="2:12" ht="17.25" customHeight="1" x14ac:dyDescent="0.25">
      <c r="B23" s="27" t="s">
        <v>89</v>
      </c>
      <c r="C23" s="39">
        <v>31580</v>
      </c>
      <c r="D23" s="29">
        <f t="shared" si="6"/>
        <v>5</v>
      </c>
      <c r="E23" s="21">
        <v>6</v>
      </c>
      <c r="F23" s="20">
        <v>17</v>
      </c>
      <c r="G23" s="20">
        <v>12</v>
      </c>
      <c r="H23" s="20">
        <v>12</v>
      </c>
      <c r="I23" s="20">
        <v>12</v>
      </c>
      <c r="J23" s="20"/>
      <c r="K23" s="23"/>
      <c r="L23" s="24">
        <f t="shared" si="7"/>
        <v>50</v>
      </c>
    </row>
    <row r="24" spans="2:12" ht="17.25" customHeight="1" x14ac:dyDescent="0.15">
      <c r="B24" s="27" t="s">
        <v>135</v>
      </c>
      <c r="C24" s="38">
        <v>32379</v>
      </c>
      <c r="D24" s="29">
        <f t="shared" si="6"/>
        <v>1</v>
      </c>
      <c r="E24" s="21">
        <v>0</v>
      </c>
      <c r="F24" s="20">
        <v>40</v>
      </c>
      <c r="G24" s="20">
        <v>0</v>
      </c>
      <c r="H24" s="20">
        <v>0</v>
      </c>
      <c r="I24" s="20"/>
      <c r="J24" s="20"/>
      <c r="K24" s="23"/>
      <c r="L24" s="24">
        <f t="shared" si="7"/>
        <v>10</v>
      </c>
    </row>
    <row r="25" spans="2:12" ht="17.25" customHeight="1" x14ac:dyDescent="0.15">
      <c r="B25" s="27" t="s">
        <v>147</v>
      </c>
      <c r="C25" s="38">
        <v>28397</v>
      </c>
      <c r="D25" s="29">
        <f t="shared" si="6"/>
        <v>4</v>
      </c>
      <c r="E25" s="21">
        <v>0</v>
      </c>
      <c r="F25" s="20">
        <v>0</v>
      </c>
      <c r="G25" s="20">
        <v>47</v>
      </c>
      <c r="H25" s="20">
        <v>44</v>
      </c>
      <c r="I25" s="20">
        <v>42</v>
      </c>
      <c r="J25" s="20">
        <v>16</v>
      </c>
      <c r="K25" s="23"/>
      <c r="L25" s="24">
        <f t="shared" si="7"/>
        <v>40</v>
      </c>
    </row>
    <row r="26" spans="2:12" ht="17.25" customHeight="1" x14ac:dyDescent="0.15">
      <c r="B26" s="27" t="s">
        <v>73</v>
      </c>
      <c r="C26" s="38">
        <v>9159</v>
      </c>
      <c r="D26" s="29">
        <f t="shared" si="6"/>
        <v>3</v>
      </c>
      <c r="E26" s="21">
        <v>45</v>
      </c>
      <c r="F26" s="20">
        <v>42</v>
      </c>
      <c r="G26" s="20">
        <v>0</v>
      </c>
      <c r="H26" s="20">
        <v>12</v>
      </c>
      <c r="I26" s="20"/>
      <c r="J26" s="20"/>
      <c r="K26" s="23"/>
      <c r="L26" s="24">
        <f t="shared" si="7"/>
        <v>30</v>
      </c>
    </row>
    <row r="27" spans="2:12" ht="17.25" customHeight="1" x14ac:dyDescent="0.15">
      <c r="B27" s="27" t="s">
        <v>48</v>
      </c>
      <c r="C27" s="38">
        <v>34246</v>
      </c>
      <c r="D27" s="29">
        <f t="shared" si="6"/>
        <v>4</v>
      </c>
      <c r="E27" s="21">
        <v>47</v>
      </c>
      <c r="F27" s="20">
        <v>32</v>
      </c>
      <c r="G27" s="20">
        <v>0</v>
      </c>
      <c r="H27" s="20">
        <v>12</v>
      </c>
      <c r="I27" s="20">
        <v>6</v>
      </c>
      <c r="J27" s="20"/>
      <c r="K27" s="23"/>
      <c r="L27" s="24">
        <f t="shared" si="7"/>
        <v>40</v>
      </c>
    </row>
    <row r="28" spans="2:12" ht="17.25" customHeight="1" x14ac:dyDescent="0.15">
      <c r="B28" s="27" t="s">
        <v>137</v>
      </c>
      <c r="C28" s="38">
        <v>10222</v>
      </c>
      <c r="D28" s="29">
        <f t="shared" si="6"/>
        <v>3</v>
      </c>
      <c r="E28" s="21">
        <v>0</v>
      </c>
      <c r="F28" s="20">
        <v>32</v>
      </c>
      <c r="G28" s="20">
        <v>0</v>
      </c>
      <c r="H28" s="20">
        <v>12</v>
      </c>
      <c r="I28" s="20"/>
      <c r="J28" s="20">
        <v>61</v>
      </c>
      <c r="K28" s="23"/>
      <c r="L28" s="24">
        <f t="shared" si="7"/>
        <v>30</v>
      </c>
    </row>
    <row r="29" spans="2:12" ht="17.25" customHeight="1" x14ac:dyDescent="0.15">
      <c r="B29" s="27" t="s">
        <v>56</v>
      </c>
      <c r="C29" s="38">
        <v>5400</v>
      </c>
      <c r="D29" s="29">
        <f t="shared" si="6"/>
        <v>4</v>
      </c>
      <c r="E29" s="21">
        <v>40</v>
      </c>
      <c r="F29" s="20">
        <v>0</v>
      </c>
      <c r="G29" s="20">
        <v>38</v>
      </c>
      <c r="H29" s="20">
        <v>12</v>
      </c>
      <c r="I29" s="20"/>
      <c r="J29" s="20">
        <v>30</v>
      </c>
      <c r="K29" s="23"/>
      <c r="L29" s="24">
        <f t="shared" si="7"/>
        <v>40</v>
      </c>
    </row>
    <row r="30" spans="2:12" ht="17.25" customHeight="1" x14ac:dyDescent="0.15">
      <c r="B30" s="27" t="s">
        <v>68</v>
      </c>
      <c r="C30" s="38">
        <v>25857</v>
      </c>
      <c r="D30" s="29">
        <f t="shared" si="6"/>
        <v>5</v>
      </c>
      <c r="E30" s="21">
        <v>37</v>
      </c>
      <c r="F30" s="20">
        <v>47</v>
      </c>
      <c r="G30" s="20">
        <v>6</v>
      </c>
      <c r="H30" s="20">
        <v>28</v>
      </c>
      <c r="I30" s="20"/>
      <c r="J30" s="20">
        <v>69</v>
      </c>
      <c r="K30" s="23"/>
      <c r="L30" s="24">
        <f t="shared" si="7"/>
        <v>50</v>
      </c>
    </row>
    <row r="31" spans="2:12" ht="17.25" customHeight="1" x14ac:dyDescent="0.15">
      <c r="B31" s="27" t="s">
        <v>148</v>
      </c>
      <c r="C31" s="38">
        <v>4506</v>
      </c>
      <c r="D31" s="29">
        <f t="shared" si="6"/>
        <v>2</v>
      </c>
      <c r="E31" s="21">
        <v>0</v>
      </c>
      <c r="F31" s="20">
        <v>0</v>
      </c>
      <c r="G31" s="20">
        <v>38</v>
      </c>
      <c r="H31" s="20">
        <v>0</v>
      </c>
      <c r="I31" s="20">
        <v>43</v>
      </c>
      <c r="J31" s="20"/>
      <c r="K31" s="23"/>
      <c r="L31" s="24">
        <f t="shared" si="7"/>
        <v>20</v>
      </c>
    </row>
    <row r="32" spans="2:12" ht="17.25" customHeight="1" x14ac:dyDescent="0.15">
      <c r="B32" s="27" t="s">
        <v>67</v>
      </c>
      <c r="C32" s="38">
        <v>6695</v>
      </c>
      <c r="D32" s="29">
        <f t="shared" si="6"/>
        <v>2</v>
      </c>
      <c r="E32" s="21">
        <v>41</v>
      </c>
      <c r="F32" s="20">
        <v>0</v>
      </c>
      <c r="G32" s="20">
        <v>0</v>
      </c>
      <c r="H32" s="20">
        <v>36</v>
      </c>
      <c r="I32" s="20"/>
      <c r="J32" s="20"/>
      <c r="K32" s="23"/>
      <c r="L32" s="24">
        <f t="shared" si="7"/>
        <v>20</v>
      </c>
    </row>
    <row r="33" spans="2:12" ht="17.25" customHeight="1" x14ac:dyDescent="0.15">
      <c r="B33" s="27" t="s">
        <v>90</v>
      </c>
      <c r="C33" s="38">
        <v>5726</v>
      </c>
      <c r="D33" s="29">
        <f t="shared" si="6"/>
        <v>4</v>
      </c>
      <c r="E33" s="21">
        <v>6</v>
      </c>
      <c r="F33" s="20">
        <v>0</v>
      </c>
      <c r="G33" s="20">
        <v>43</v>
      </c>
      <c r="H33" s="20">
        <v>6</v>
      </c>
      <c r="I33" s="20">
        <v>41</v>
      </c>
      <c r="J33" s="20"/>
      <c r="K33" s="23"/>
      <c r="L33" s="24">
        <f t="shared" si="7"/>
        <v>40</v>
      </c>
    </row>
    <row r="34" spans="2:12" ht="17.25" customHeight="1" x14ac:dyDescent="0.15">
      <c r="B34" s="27" t="s">
        <v>29</v>
      </c>
      <c r="C34" s="106">
        <v>5814</v>
      </c>
      <c r="D34" s="29">
        <f t="shared" si="6"/>
        <v>5</v>
      </c>
      <c r="E34" s="21">
        <v>75</v>
      </c>
      <c r="F34" s="20">
        <v>72</v>
      </c>
      <c r="G34" s="20">
        <v>70</v>
      </c>
      <c r="H34" s="20">
        <v>65</v>
      </c>
      <c r="I34" s="20">
        <v>6</v>
      </c>
      <c r="J34" s="20"/>
      <c r="K34" s="23"/>
      <c r="L34" s="24">
        <f t="shared" si="7"/>
        <v>50</v>
      </c>
    </row>
    <row r="35" spans="2:12" ht="17.25" customHeight="1" x14ac:dyDescent="0.15">
      <c r="B35" s="27" t="s">
        <v>74</v>
      </c>
      <c r="C35" s="38">
        <v>2498</v>
      </c>
      <c r="D35" s="29">
        <f t="shared" si="6"/>
        <v>6</v>
      </c>
      <c r="E35" s="21">
        <v>83</v>
      </c>
      <c r="F35" s="20">
        <v>59</v>
      </c>
      <c r="G35" s="20">
        <v>36</v>
      </c>
      <c r="H35" s="20">
        <v>79</v>
      </c>
      <c r="I35" s="20">
        <v>69</v>
      </c>
      <c r="J35" s="20">
        <v>54</v>
      </c>
      <c r="K35" s="23"/>
      <c r="L35" s="24">
        <f t="shared" si="7"/>
        <v>60</v>
      </c>
    </row>
    <row r="36" spans="2:12" ht="17.25" customHeight="1" x14ac:dyDescent="0.15">
      <c r="B36" s="27" t="s">
        <v>134</v>
      </c>
      <c r="C36" s="38">
        <v>2441</v>
      </c>
      <c r="D36" s="29">
        <f t="shared" si="6"/>
        <v>2</v>
      </c>
      <c r="E36" s="21">
        <v>0</v>
      </c>
      <c r="F36" s="20">
        <v>43</v>
      </c>
      <c r="G36" s="20">
        <v>12</v>
      </c>
      <c r="H36" s="20">
        <v>0</v>
      </c>
      <c r="I36" s="20"/>
      <c r="J36" s="20"/>
      <c r="K36" s="23"/>
      <c r="L36" s="24">
        <f t="shared" si="7"/>
        <v>20</v>
      </c>
    </row>
    <row r="37" spans="2:12" ht="17.25" customHeight="1" x14ac:dyDescent="0.15">
      <c r="B37" s="27" t="s">
        <v>30</v>
      </c>
      <c r="C37" s="38">
        <v>20971</v>
      </c>
      <c r="D37" s="29">
        <f t="shared" si="6"/>
        <v>5</v>
      </c>
      <c r="E37" s="21">
        <v>38</v>
      </c>
      <c r="F37" s="20">
        <v>37</v>
      </c>
      <c r="G37" s="20">
        <v>47</v>
      </c>
      <c r="H37" s="20">
        <v>6</v>
      </c>
      <c r="I37" s="20">
        <v>12</v>
      </c>
      <c r="J37" s="20"/>
      <c r="K37" s="23"/>
      <c r="L37" s="24">
        <f t="shared" si="7"/>
        <v>50</v>
      </c>
    </row>
    <row r="38" spans="2:12" ht="17.25" customHeight="1" x14ac:dyDescent="0.15">
      <c r="B38" s="27" t="s">
        <v>55</v>
      </c>
      <c r="C38" s="38">
        <v>2208</v>
      </c>
      <c r="D38" s="29">
        <f t="shared" si="6"/>
        <v>5</v>
      </c>
      <c r="E38" s="21">
        <v>38</v>
      </c>
      <c r="F38" s="20">
        <v>38</v>
      </c>
      <c r="G38" s="20">
        <v>39</v>
      </c>
      <c r="H38" s="20">
        <v>39</v>
      </c>
      <c r="I38" s="20">
        <v>74</v>
      </c>
      <c r="J38" s="20"/>
      <c r="K38" s="23"/>
      <c r="L38" s="24">
        <f t="shared" si="7"/>
        <v>50</v>
      </c>
    </row>
    <row r="39" spans="2:12" ht="17.25" customHeight="1" x14ac:dyDescent="0.15">
      <c r="B39" s="27" t="s">
        <v>91</v>
      </c>
      <c r="C39" s="38">
        <v>20199</v>
      </c>
      <c r="D39" s="29">
        <f t="shared" si="6"/>
        <v>4</v>
      </c>
      <c r="E39" s="21">
        <v>6</v>
      </c>
      <c r="F39" s="20">
        <v>50</v>
      </c>
      <c r="G39" s="20">
        <v>6</v>
      </c>
      <c r="H39" s="20">
        <v>0</v>
      </c>
      <c r="I39" s="20"/>
      <c r="J39" s="20">
        <v>16</v>
      </c>
      <c r="K39" s="23"/>
      <c r="L39" s="24">
        <f t="shared" si="7"/>
        <v>40</v>
      </c>
    </row>
    <row r="40" spans="2:12" ht="17.25" customHeight="1" x14ac:dyDescent="0.15">
      <c r="B40" s="27" t="s">
        <v>75</v>
      </c>
      <c r="C40" s="38">
        <v>163270</v>
      </c>
      <c r="D40" s="29">
        <f t="shared" si="6"/>
        <v>1</v>
      </c>
      <c r="E40" s="21">
        <v>6</v>
      </c>
      <c r="F40" s="20">
        <v>0</v>
      </c>
      <c r="G40" s="20">
        <v>0</v>
      </c>
      <c r="H40" s="20">
        <v>0</v>
      </c>
      <c r="I40" s="20"/>
      <c r="J40" s="20"/>
      <c r="K40" s="23"/>
      <c r="L40" s="24">
        <f t="shared" ref="L40" si="8">D40*10</f>
        <v>10</v>
      </c>
    </row>
    <row r="41" spans="2:12" ht="17.25" customHeight="1" x14ac:dyDescent="0.15">
      <c r="B41" s="27" t="s">
        <v>133</v>
      </c>
      <c r="C41" s="38">
        <v>25940</v>
      </c>
      <c r="D41" s="29">
        <f t="shared" si="6"/>
        <v>1</v>
      </c>
      <c r="E41" s="21">
        <v>0</v>
      </c>
      <c r="F41" s="20">
        <v>49</v>
      </c>
      <c r="G41" s="20">
        <v>0</v>
      </c>
      <c r="H41" s="20">
        <v>0</v>
      </c>
      <c r="I41" s="20"/>
      <c r="J41" s="20"/>
      <c r="K41" s="23"/>
      <c r="L41" s="24">
        <f>D41*10</f>
        <v>10</v>
      </c>
    </row>
    <row r="42" spans="2:12" ht="17.25" customHeight="1" x14ac:dyDescent="0.15">
      <c r="B42" s="27" t="s">
        <v>22</v>
      </c>
      <c r="C42" s="38">
        <v>6657</v>
      </c>
      <c r="D42" s="29">
        <f t="shared" si="6"/>
        <v>6</v>
      </c>
      <c r="E42" s="21">
        <v>66</v>
      </c>
      <c r="F42" s="20">
        <v>44</v>
      </c>
      <c r="G42" s="20">
        <v>83</v>
      </c>
      <c r="H42" s="20">
        <v>66</v>
      </c>
      <c r="I42" s="20">
        <v>50</v>
      </c>
      <c r="J42" s="20">
        <v>70</v>
      </c>
      <c r="K42" s="23"/>
      <c r="L42" s="24">
        <f>D42*10</f>
        <v>60</v>
      </c>
    </row>
    <row r="43" spans="2:12" ht="17.25" customHeight="1" x14ac:dyDescent="0.25">
      <c r="B43" s="27" t="s">
        <v>71</v>
      </c>
      <c r="C43" s="39">
        <v>5938</v>
      </c>
      <c r="D43" s="29">
        <f t="shared" si="6"/>
        <v>6</v>
      </c>
      <c r="E43" s="21">
        <v>12</v>
      </c>
      <c r="F43" s="20">
        <v>55</v>
      </c>
      <c r="G43" s="20">
        <v>6</v>
      </c>
      <c r="H43" s="20">
        <v>48</v>
      </c>
      <c r="I43" s="20">
        <v>12</v>
      </c>
      <c r="J43" s="20">
        <v>6</v>
      </c>
      <c r="K43" s="23">
        <v>10</v>
      </c>
      <c r="L43" s="24">
        <f>D43*10</f>
        <v>60</v>
      </c>
    </row>
    <row r="44" spans="2:12" ht="17.25" customHeight="1" x14ac:dyDescent="0.15">
      <c r="B44" s="27" t="s">
        <v>24</v>
      </c>
      <c r="C44" s="38">
        <v>2444</v>
      </c>
      <c r="D44" s="29">
        <f t="shared" si="6"/>
        <v>6</v>
      </c>
      <c r="E44" s="21">
        <v>64</v>
      </c>
      <c r="F44" s="20">
        <v>41</v>
      </c>
      <c r="G44" s="20">
        <v>44</v>
      </c>
      <c r="H44" s="20">
        <v>72</v>
      </c>
      <c r="I44" s="20">
        <v>64</v>
      </c>
      <c r="J44" s="20">
        <v>12</v>
      </c>
      <c r="K44" s="23"/>
      <c r="L44" s="24">
        <f>D44*10</f>
        <v>60</v>
      </c>
    </row>
    <row r="45" spans="2:12" ht="17.25" customHeight="1" x14ac:dyDescent="0.15">
      <c r="B45" s="27" t="s">
        <v>88</v>
      </c>
      <c r="C45" s="38">
        <v>32375</v>
      </c>
      <c r="D45" s="29">
        <f t="shared" si="6"/>
        <v>1</v>
      </c>
      <c r="E45" s="21">
        <v>33</v>
      </c>
      <c r="F45" s="20">
        <v>0</v>
      </c>
      <c r="G45" s="20">
        <v>0</v>
      </c>
      <c r="H45" s="20">
        <v>0</v>
      </c>
      <c r="I45" s="20"/>
      <c r="J45" s="20"/>
      <c r="K45" s="23"/>
      <c r="L45" s="24">
        <f t="shared" ref="L45" si="9">D45*10</f>
        <v>10</v>
      </c>
    </row>
    <row r="46" spans="2:12" ht="17.25" customHeight="1" x14ac:dyDescent="0.15">
      <c r="B46" s="27" t="s">
        <v>138</v>
      </c>
      <c r="C46" s="38">
        <v>26545</v>
      </c>
      <c r="D46" s="29">
        <f t="shared" si="6"/>
        <v>1</v>
      </c>
      <c r="E46" s="21">
        <v>0</v>
      </c>
      <c r="F46" s="20">
        <v>12</v>
      </c>
      <c r="G46" s="20">
        <v>0</v>
      </c>
      <c r="H46" s="20">
        <v>0</v>
      </c>
      <c r="I46" s="20"/>
      <c r="J46" s="20"/>
      <c r="K46" s="23"/>
      <c r="L46" s="24">
        <f>D46*10</f>
        <v>10</v>
      </c>
    </row>
    <row r="47" spans="2:12" ht="17.25" customHeight="1" x14ac:dyDescent="0.15">
      <c r="B47" s="27" t="s">
        <v>57</v>
      </c>
      <c r="C47" s="38">
        <v>82</v>
      </c>
      <c r="D47" s="29">
        <f t="shared" si="6"/>
        <v>6</v>
      </c>
      <c r="E47" s="21">
        <v>12</v>
      </c>
      <c r="F47" s="20">
        <v>78</v>
      </c>
      <c r="G47" s="20">
        <v>68</v>
      </c>
      <c r="H47" s="20">
        <v>38</v>
      </c>
      <c r="I47" s="20">
        <v>40</v>
      </c>
      <c r="J47" s="20">
        <v>83</v>
      </c>
      <c r="K47" s="23"/>
      <c r="L47" s="24">
        <f>D47*10</f>
        <v>60</v>
      </c>
    </row>
    <row r="48" spans="2:12" ht="17.25" customHeight="1" x14ac:dyDescent="0.15">
      <c r="B48" s="27" t="s">
        <v>162</v>
      </c>
      <c r="C48" s="38">
        <v>5445</v>
      </c>
      <c r="D48" s="29">
        <f t="shared" ref="D48" si="10">COUNTIF(E48:J48,$B$1)</f>
        <v>1</v>
      </c>
      <c r="E48" s="21">
        <v>0</v>
      </c>
      <c r="F48" s="20">
        <v>0</v>
      </c>
      <c r="G48" s="20">
        <v>0</v>
      </c>
      <c r="H48" s="20">
        <v>0</v>
      </c>
      <c r="I48" s="20">
        <v>16</v>
      </c>
      <c r="J48" s="20"/>
      <c r="K48" s="23"/>
      <c r="L48" s="24">
        <f>D48*10</f>
        <v>10</v>
      </c>
    </row>
    <row r="49" spans="2:12" ht="17.25" customHeight="1" x14ac:dyDescent="0.15">
      <c r="B49" s="25" t="s">
        <v>37</v>
      </c>
      <c r="C49" s="36"/>
      <c r="D49" s="22"/>
      <c r="E49" s="22"/>
      <c r="F49" s="22"/>
      <c r="G49" s="22"/>
      <c r="H49" s="22"/>
      <c r="I49" s="22"/>
      <c r="J49" s="22"/>
      <c r="K49" s="22"/>
      <c r="L49" s="22"/>
    </row>
    <row r="50" spans="2:12" ht="17.25" customHeight="1" x14ac:dyDescent="0.15">
      <c r="B50" s="28" t="s">
        <v>139</v>
      </c>
      <c r="C50" s="38">
        <v>15007</v>
      </c>
      <c r="D50" s="29">
        <f t="shared" ref="D50:D67" si="11">COUNTIF(E50:J50,$B$1)</f>
        <v>2</v>
      </c>
      <c r="E50" s="21">
        <v>0</v>
      </c>
      <c r="F50" s="20">
        <v>70</v>
      </c>
      <c r="G50" s="20">
        <v>0</v>
      </c>
      <c r="H50" s="20">
        <v>41</v>
      </c>
      <c r="I50" s="20"/>
      <c r="J50" s="20"/>
      <c r="K50" s="23">
        <v>10</v>
      </c>
      <c r="L50" s="24">
        <f t="shared" ref="L50:L65" si="12">D50*10</f>
        <v>20</v>
      </c>
    </row>
    <row r="51" spans="2:12" ht="17.25" customHeight="1" x14ac:dyDescent="0.15">
      <c r="B51" s="28" t="s">
        <v>51</v>
      </c>
      <c r="C51" s="38">
        <v>32898</v>
      </c>
      <c r="D51" s="29">
        <f t="shared" si="11"/>
        <v>6</v>
      </c>
      <c r="E51" s="21">
        <v>65</v>
      </c>
      <c r="F51" s="20">
        <v>61</v>
      </c>
      <c r="G51" s="20">
        <v>41</v>
      </c>
      <c r="H51" s="20">
        <v>42</v>
      </c>
      <c r="I51" s="20">
        <v>40</v>
      </c>
      <c r="J51" s="20">
        <v>38</v>
      </c>
      <c r="K51" s="23"/>
      <c r="L51" s="24">
        <f t="shared" si="12"/>
        <v>60</v>
      </c>
    </row>
    <row r="52" spans="2:12" ht="17.25" customHeight="1" x14ac:dyDescent="0.15">
      <c r="B52" s="28" t="s">
        <v>59</v>
      </c>
      <c r="C52" s="38">
        <v>34949</v>
      </c>
      <c r="D52" s="29">
        <f t="shared" si="11"/>
        <v>6</v>
      </c>
      <c r="E52" s="21">
        <v>38</v>
      </c>
      <c r="F52" s="20">
        <v>41</v>
      </c>
      <c r="G52" s="20">
        <v>82</v>
      </c>
      <c r="H52" s="20">
        <v>43</v>
      </c>
      <c r="I52" s="20">
        <v>82</v>
      </c>
      <c r="J52" s="20">
        <v>43</v>
      </c>
      <c r="K52" s="23"/>
      <c r="L52" s="24">
        <f t="shared" si="12"/>
        <v>60</v>
      </c>
    </row>
    <row r="53" spans="2:12" ht="17.25" customHeight="1" x14ac:dyDescent="0.15">
      <c r="B53" s="27" t="s">
        <v>0</v>
      </c>
      <c r="C53" s="38">
        <v>83</v>
      </c>
      <c r="D53" s="29">
        <f t="shared" si="11"/>
        <v>6</v>
      </c>
      <c r="E53" s="21">
        <v>37</v>
      </c>
      <c r="F53" s="20">
        <v>68</v>
      </c>
      <c r="G53" s="20">
        <v>48</v>
      </c>
      <c r="H53" s="20">
        <v>48</v>
      </c>
      <c r="I53" s="20">
        <v>48</v>
      </c>
      <c r="J53" s="20">
        <v>64</v>
      </c>
      <c r="K53" s="23"/>
      <c r="L53" s="24">
        <f t="shared" si="12"/>
        <v>60</v>
      </c>
    </row>
    <row r="54" spans="2:12" ht="17.25" customHeight="1" x14ac:dyDescent="0.15">
      <c r="B54" s="28" t="s">
        <v>31</v>
      </c>
      <c r="C54" s="107"/>
      <c r="D54" s="29">
        <f t="shared" si="11"/>
        <v>4</v>
      </c>
      <c r="E54" s="21">
        <v>40</v>
      </c>
      <c r="F54" s="20">
        <v>34</v>
      </c>
      <c r="G54" s="20">
        <v>39</v>
      </c>
      <c r="H54" s="20">
        <v>6</v>
      </c>
      <c r="I54" s="20"/>
      <c r="J54" s="20"/>
      <c r="K54" s="23"/>
      <c r="L54" s="24">
        <f t="shared" si="12"/>
        <v>40</v>
      </c>
    </row>
    <row r="55" spans="2:12" ht="17.25" customHeight="1" x14ac:dyDescent="0.15">
      <c r="B55" s="28" t="s">
        <v>60</v>
      </c>
      <c r="C55" s="38">
        <v>32084</v>
      </c>
      <c r="D55" s="29">
        <f t="shared" si="11"/>
        <v>5</v>
      </c>
      <c r="E55" s="21">
        <v>13</v>
      </c>
      <c r="F55" s="20">
        <v>0</v>
      </c>
      <c r="G55" s="20">
        <v>6</v>
      </c>
      <c r="H55" s="20">
        <v>74</v>
      </c>
      <c r="I55" s="20">
        <v>69</v>
      </c>
      <c r="J55" s="20">
        <v>36</v>
      </c>
      <c r="K55" s="23"/>
      <c r="L55" s="24">
        <f t="shared" si="12"/>
        <v>50</v>
      </c>
    </row>
    <row r="56" spans="2:12" ht="17.25" customHeight="1" x14ac:dyDescent="0.15">
      <c r="B56" s="28" t="s">
        <v>72</v>
      </c>
      <c r="C56" s="38">
        <v>26133</v>
      </c>
      <c r="D56" s="29">
        <f t="shared" si="11"/>
        <v>4</v>
      </c>
      <c r="E56" s="21">
        <v>6</v>
      </c>
      <c r="F56" s="20">
        <v>52</v>
      </c>
      <c r="G56" s="20">
        <v>75</v>
      </c>
      <c r="H56" s="20">
        <v>16</v>
      </c>
      <c r="I56" s="20"/>
      <c r="J56" s="20"/>
      <c r="K56" s="23">
        <v>10</v>
      </c>
      <c r="L56" s="24">
        <f t="shared" si="12"/>
        <v>40</v>
      </c>
    </row>
    <row r="57" spans="2:12" ht="17.25" customHeight="1" x14ac:dyDescent="0.15">
      <c r="B57" s="28" t="s">
        <v>93</v>
      </c>
      <c r="C57" s="108"/>
      <c r="D57" s="29">
        <f t="shared" si="11"/>
        <v>3</v>
      </c>
      <c r="E57" s="21">
        <v>41</v>
      </c>
      <c r="F57" s="20">
        <v>35</v>
      </c>
      <c r="G57" s="20">
        <v>0</v>
      </c>
      <c r="H57" s="20">
        <v>6</v>
      </c>
      <c r="I57" s="20"/>
      <c r="J57" s="20"/>
      <c r="K57" s="23"/>
      <c r="L57" s="24">
        <f t="shared" si="12"/>
        <v>30</v>
      </c>
    </row>
    <row r="58" spans="2:12" ht="17.25" customHeight="1" x14ac:dyDescent="0.15">
      <c r="B58" s="28" t="s">
        <v>27</v>
      </c>
      <c r="C58" s="38">
        <v>6559</v>
      </c>
      <c r="D58" s="29">
        <f t="shared" si="11"/>
        <v>3</v>
      </c>
      <c r="E58" s="21">
        <v>42</v>
      </c>
      <c r="F58" s="20">
        <v>0</v>
      </c>
      <c r="G58" s="20">
        <v>0</v>
      </c>
      <c r="H58" s="20">
        <v>44</v>
      </c>
      <c r="I58" s="20"/>
      <c r="J58" s="20">
        <v>65</v>
      </c>
      <c r="K58" s="23"/>
      <c r="L58" s="24">
        <f t="shared" si="12"/>
        <v>30</v>
      </c>
    </row>
    <row r="59" spans="2:12" ht="17.25" customHeight="1" x14ac:dyDescent="0.15">
      <c r="B59" s="28" t="s">
        <v>47</v>
      </c>
      <c r="C59" s="38">
        <v>28553</v>
      </c>
      <c r="D59" s="29">
        <f t="shared" si="11"/>
        <v>6</v>
      </c>
      <c r="E59" s="21">
        <v>78</v>
      </c>
      <c r="F59" s="20">
        <v>50</v>
      </c>
      <c r="G59" s="20">
        <v>44</v>
      </c>
      <c r="H59" s="20">
        <v>64</v>
      </c>
      <c r="I59" s="20">
        <v>39</v>
      </c>
      <c r="J59" s="20">
        <v>70</v>
      </c>
      <c r="K59" s="23"/>
      <c r="L59" s="24">
        <f t="shared" si="12"/>
        <v>60</v>
      </c>
    </row>
    <row r="60" spans="2:12" ht="17.25" customHeight="1" x14ac:dyDescent="0.15">
      <c r="B60" s="28" t="s">
        <v>26</v>
      </c>
      <c r="C60" s="38">
        <v>204</v>
      </c>
      <c r="D60" s="29">
        <f t="shared" si="11"/>
        <v>6</v>
      </c>
      <c r="E60" s="21">
        <v>48</v>
      </c>
      <c r="F60" s="20">
        <v>38</v>
      </c>
      <c r="G60" s="20">
        <v>38</v>
      </c>
      <c r="H60" s="20">
        <v>68</v>
      </c>
      <c r="I60" s="20">
        <v>38</v>
      </c>
      <c r="J60" s="20">
        <v>79</v>
      </c>
      <c r="K60" s="23"/>
      <c r="L60" s="24">
        <f t="shared" si="12"/>
        <v>60</v>
      </c>
    </row>
    <row r="61" spans="2:12" ht="17.25" customHeight="1" x14ac:dyDescent="0.15">
      <c r="B61" s="28" t="s">
        <v>92</v>
      </c>
      <c r="C61" s="38">
        <v>9008</v>
      </c>
      <c r="D61" s="29">
        <f t="shared" si="11"/>
        <v>6</v>
      </c>
      <c r="E61" s="21">
        <v>44</v>
      </c>
      <c r="F61" s="20">
        <v>84</v>
      </c>
      <c r="G61" s="20">
        <v>63</v>
      </c>
      <c r="H61" s="20">
        <v>37</v>
      </c>
      <c r="I61" s="20">
        <v>40</v>
      </c>
      <c r="J61" s="20">
        <v>6</v>
      </c>
      <c r="K61" s="23">
        <v>10</v>
      </c>
      <c r="L61" s="24">
        <f t="shared" si="12"/>
        <v>60</v>
      </c>
    </row>
    <row r="62" spans="2:12" ht="17.25" customHeight="1" x14ac:dyDescent="0.15">
      <c r="B62" s="28" t="s">
        <v>140</v>
      </c>
      <c r="C62" s="38">
        <v>31651</v>
      </c>
      <c r="D62" s="29">
        <f t="shared" si="11"/>
        <v>3</v>
      </c>
      <c r="E62" s="21">
        <v>0</v>
      </c>
      <c r="F62" s="20">
        <v>34</v>
      </c>
      <c r="G62" s="20">
        <v>6</v>
      </c>
      <c r="H62" s="20">
        <v>6</v>
      </c>
      <c r="I62" s="20"/>
      <c r="J62" s="20"/>
      <c r="K62" s="23"/>
      <c r="L62" s="24">
        <f t="shared" si="12"/>
        <v>30</v>
      </c>
    </row>
    <row r="63" spans="2:12" ht="17.25" customHeight="1" x14ac:dyDescent="0.15">
      <c r="B63" s="28" t="s">
        <v>95</v>
      </c>
      <c r="C63" s="38">
        <v>8377</v>
      </c>
      <c r="D63" s="29">
        <f t="shared" si="11"/>
        <v>6</v>
      </c>
      <c r="E63" s="21">
        <v>57</v>
      </c>
      <c r="F63" s="20">
        <v>8</v>
      </c>
      <c r="G63" s="20">
        <v>63</v>
      </c>
      <c r="H63" s="20">
        <v>50</v>
      </c>
      <c r="I63" s="20">
        <v>68</v>
      </c>
      <c r="J63" s="20">
        <v>44</v>
      </c>
      <c r="K63" s="23">
        <v>30</v>
      </c>
      <c r="L63" s="24">
        <f t="shared" si="12"/>
        <v>60</v>
      </c>
    </row>
    <row r="64" spans="2:12" ht="17.25" customHeight="1" x14ac:dyDescent="0.15">
      <c r="B64" s="28" t="s">
        <v>94</v>
      </c>
      <c r="C64" s="38">
        <v>36367</v>
      </c>
      <c r="D64" s="29">
        <f t="shared" si="11"/>
        <v>3</v>
      </c>
      <c r="E64" s="21">
        <v>68</v>
      </c>
      <c r="F64" s="20">
        <v>27</v>
      </c>
      <c r="G64" s="20">
        <v>38</v>
      </c>
      <c r="H64" s="20">
        <v>0</v>
      </c>
      <c r="I64" s="20"/>
      <c r="J64" s="20"/>
      <c r="K64" s="23"/>
      <c r="L64" s="24">
        <f t="shared" si="12"/>
        <v>30</v>
      </c>
    </row>
    <row r="65" spans="2:12" ht="17.25" customHeight="1" x14ac:dyDescent="0.15">
      <c r="B65" s="28" t="s">
        <v>54</v>
      </c>
      <c r="C65" s="38">
        <v>32821</v>
      </c>
      <c r="D65" s="29">
        <f t="shared" si="11"/>
        <v>4</v>
      </c>
      <c r="E65" s="21">
        <v>21</v>
      </c>
      <c r="F65" s="20">
        <v>14</v>
      </c>
      <c r="G65" s="20">
        <v>41</v>
      </c>
      <c r="H65" s="20">
        <v>58</v>
      </c>
      <c r="I65" s="20"/>
      <c r="J65" s="20"/>
      <c r="K65" s="23"/>
      <c r="L65" s="24">
        <f t="shared" si="12"/>
        <v>40</v>
      </c>
    </row>
    <row r="66" spans="2:12" ht="17.25" customHeight="1" x14ac:dyDescent="0.15">
      <c r="B66" s="28" t="s">
        <v>70</v>
      </c>
      <c r="C66" s="38">
        <v>5553</v>
      </c>
      <c r="D66" s="29">
        <f t="shared" si="11"/>
        <v>4</v>
      </c>
      <c r="E66" s="21">
        <v>53</v>
      </c>
      <c r="F66" s="20">
        <v>48</v>
      </c>
      <c r="G66" s="20">
        <v>44</v>
      </c>
      <c r="H66" s="20">
        <v>0</v>
      </c>
      <c r="I66" s="20">
        <v>65</v>
      </c>
      <c r="J66" s="20"/>
      <c r="K66" s="23">
        <v>10</v>
      </c>
      <c r="L66" s="24">
        <f t="shared" ref="L66" si="13">D66*10</f>
        <v>40</v>
      </c>
    </row>
    <row r="67" spans="2:12" ht="17.25" customHeight="1" x14ac:dyDescent="0.15">
      <c r="B67" s="28" t="s">
        <v>69</v>
      </c>
      <c r="C67" s="38">
        <v>862</v>
      </c>
      <c r="D67" s="29">
        <f t="shared" si="11"/>
        <v>2</v>
      </c>
      <c r="E67" s="21">
        <v>50</v>
      </c>
      <c r="F67" s="20">
        <v>0</v>
      </c>
      <c r="G67" s="20">
        <v>16</v>
      </c>
      <c r="H67" s="20">
        <v>0</v>
      </c>
      <c r="I67" s="20"/>
      <c r="J67" s="20"/>
      <c r="K67" s="23"/>
      <c r="L67" s="24">
        <f>D67*10</f>
        <v>20</v>
      </c>
    </row>
    <row r="68" spans="2:12" ht="17.25" customHeight="1" x14ac:dyDescent="0.15">
      <c r="B68" s="25" t="s">
        <v>38</v>
      </c>
      <c r="C68" s="36"/>
      <c r="D68" s="22"/>
      <c r="E68" s="34"/>
      <c r="F68" s="22"/>
      <c r="G68" s="22"/>
      <c r="H68" s="22"/>
      <c r="I68" s="22"/>
      <c r="J68" s="22"/>
      <c r="K68" s="22"/>
      <c r="L68" s="22"/>
    </row>
    <row r="69" spans="2:12" ht="17.25" customHeight="1" x14ac:dyDescent="0.15">
      <c r="B69" s="26" t="s">
        <v>141</v>
      </c>
      <c r="C69" s="37">
        <v>320032</v>
      </c>
      <c r="D69" s="29">
        <f t="shared" ref="D69:D84" si="14">COUNTIF(E69:J69,$B$1)</f>
        <v>1</v>
      </c>
      <c r="E69" s="20">
        <v>0</v>
      </c>
      <c r="F69" s="20">
        <v>67</v>
      </c>
      <c r="G69" s="20">
        <v>0</v>
      </c>
      <c r="H69" s="20">
        <v>0</v>
      </c>
      <c r="I69" s="20"/>
      <c r="J69" s="20"/>
      <c r="K69" s="23"/>
      <c r="L69" s="24">
        <f t="shared" ref="L69:L86" si="15">D69*10</f>
        <v>10</v>
      </c>
    </row>
    <row r="70" spans="2:12" ht="17.25" customHeight="1" x14ac:dyDescent="0.15">
      <c r="B70" s="26" t="s">
        <v>150</v>
      </c>
      <c r="C70" s="109"/>
      <c r="D70" s="29">
        <f t="shared" si="14"/>
        <v>1</v>
      </c>
      <c r="E70" s="20">
        <v>0</v>
      </c>
      <c r="F70" s="20">
        <v>0</v>
      </c>
      <c r="G70" s="20">
        <v>66</v>
      </c>
      <c r="H70" s="20">
        <v>0</v>
      </c>
      <c r="I70" s="20"/>
      <c r="J70" s="20"/>
      <c r="K70" s="23"/>
      <c r="L70" s="24">
        <f t="shared" si="15"/>
        <v>10</v>
      </c>
    </row>
    <row r="71" spans="2:12" ht="17.25" customHeight="1" x14ac:dyDescent="0.15">
      <c r="B71" s="26" t="s">
        <v>105</v>
      </c>
      <c r="C71" s="37">
        <v>10122</v>
      </c>
      <c r="D71" s="29">
        <f t="shared" si="14"/>
        <v>1</v>
      </c>
      <c r="E71" s="20">
        <v>36</v>
      </c>
      <c r="F71" s="20">
        <v>0</v>
      </c>
      <c r="G71" s="20">
        <v>0</v>
      </c>
      <c r="H71" s="20">
        <v>0</v>
      </c>
      <c r="I71" s="20"/>
      <c r="J71" s="20"/>
      <c r="K71" s="23"/>
      <c r="L71" s="24">
        <f t="shared" si="15"/>
        <v>10</v>
      </c>
    </row>
    <row r="72" spans="2:12" ht="17.25" customHeight="1" x14ac:dyDescent="0.15">
      <c r="B72" s="26" t="s">
        <v>103</v>
      </c>
      <c r="C72" s="37">
        <v>37650</v>
      </c>
      <c r="D72" s="29">
        <f t="shared" si="14"/>
        <v>1</v>
      </c>
      <c r="E72" s="20">
        <v>62</v>
      </c>
      <c r="F72" s="20">
        <v>0</v>
      </c>
      <c r="G72" s="20">
        <v>0</v>
      </c>
      <c r="H72" s="20">
        <v>0</v>
      </c>
      <c r="I72" s="20"/>
      <c r="J72" s="20"/>
      <c r="K72" s="23"/>
      <c r="L72" s="24">
        <f t="shared" si="15"/>
        <v>10</v>
      </c>
    </row>
    <row r="73" spans="2:12" ht="17.25" customHeight="1" x14ac:dyDescent="0.15">
      <c r="B73" s="26" t="s">
        <v>108</v>
      </c>
      <c r="C73" s="37">
        <v>100030</v>
      </c>
      <c r="D73" s="29">
        <f t="shared" si="14"/>
        <v>1</v>
      </c>
      <c r="E73" s="20">
        <v>36</v>
      </c>
      <c r="F73" s="20">
        <v>0</v>
      </c>
      <c r="G73" s="20">
        <v>0</v>
      </c>
      <c r="H73" s="20">
        <v>0</v>
      </c>
      <c r="I73" s="20"/>
      <c r="J73" s="20"/>
      <c r="K73" s="23"/>
      <c r="L73" s="24">
        <f t="shared" si="15"/>
        <v>10</v>
      </c>
    </row>
    <row r="74" spans="2:12" ht="17.25" customHeight="1" x14ac:dyDescent="0.15">
      <c r="B74" s="26" t="s">
        <v>104</v>
      </c>
      <c r="C74" s="37">
        <v>8320</v>
      </c>
      <c r="D74" s="29">
        <f t="shared" si="14"/>
        <v>1</v>
      </c>
      <c r="E74" s="20">
        <v>77</v>
      </c>
      <c r="F74" s="20">
        <v>0</v>
      </c>
      <c r="G74" s="20">
        <v>0</v>
      </c>
      <c r="H74" s="20">
        <v>0</v>
      </c>
      <c r="I74" s="20"/>
      <c r="J74" s="20"/>
      <c r="K74" s="23"/>
      <c r="L74" s="24">
        <f t="shared" si="15"/>
        <v>10</v>
      </c>
    </row>
    <row r="75" spans="2:12" ht="17.25" customHeight="1" x14ac:dyDescent="0.15">
      <c r="B75" s="26" t="s">
        <v>149</v>
      </c>
      <c r="C75" s="37">
        <v>3632</v>
      </c>
      <c r="D75" s="29">
        <f t="shared" si="14"/>
        <v>1</v>
      </c>
      <c r="E75" s="20">
        <v>0</v>
      </c>
      <c r="F75" s="20">
        <v>0</v>
      </c>
      <c r="G75" s="20">
        <v>27</v>
      </c>
      <c r="H75" s="20">
        <v>0</v>
      </c>
      <c r="I75" s="20"/>
      <c r="J75" s="20"/>
      <c r="K75" s="23"/>
      <c r="L75" s="24">
        <f t="shared" si="15"/>
        <v>10</v>
      </c>
    </row>
    <row r="76" spans="2:12" ht="17.25" customHeight="1" x14ac:dyDescent="0.15">
      <c r="B76" s="26" t="s">
        <v>109</v>
      </c>
      <c r="C76" s="37">
        <v>5870</v>
      </c>
      <c r="D76" s="29">
        <f t="shared" si="14"/>
        <v>2</v>
      </c>
      <c r="E76" s="20">
        <v>6</v>
      </c>
      <c r="F76" s="20">
        <v>0</v>
      </c>
      <c r="G76" s="20">
        <v>0</v>
      </c>
      <c r="H76" s="20">
        <v>76</v>
      </c>
      <c r="I76" s="20"/>
      <c r="J76" s="20"/>
      <c r="K76" s="23"/>
      <c r="L76" s="24">
        <f t="shared" si="15"/>
        <v>20</v>
      </c>
    </row>
    <row r="77" spans="2:12" ht="17.25" customHeight="1" x14ac:dyDescent="0.15">
      <c r="B77" s="26" t="s">
        <v>106</v>
      </c>
      <c r="C77" s="37">
        <v>318715</v>
      </c>
      <c r="D77" s="29">
        <f t="shared" si="14"/>
        <v>2</v>
      </c>
      <c r="E77" s="20">
        <v>36</v>
      </c>
      <c r="F77" s="20">
        <v>0</v>
      </c>
      <c r="G77" s="20">
        <v>0</v>
      </c>
      <c r="H77" s="20">
        <v>62</v>
      </c>
      <c r="I77" s="20"/>
      <c r="J77" s="20"/>
      <c r="K77" s="23"/>
      <c r="L77" s="24">
        <f t="shared" si="15"/>
        <v>20</v>
      </c>
    </row>
    <row r="78" spans="2:12" ht="17.25" customHeight="1" x14ac:dyDescent="0.15">
      <c r="B78" s="26" t="s">
        <v>102</v>
      </c>
      <c r="C78" s="37">
        <v>35899</v>
      </c>
      <c r="D78" s="29">
        <f t="shared" si="14"/>
        <v>1</v>
      </c>
      <c r="E78" s="20">
        <v>67</v>
      </c>
      <c r="F78" s="20">
        <v>0</v>
      </c>
      <c r="G78" s="20">
        <v>0</v>
      </c>
      <c r="H78" s="20">
        <v>0</v>
      </c>
      <c r="I78" s="20"/>
      <c r="J78" s="20"/>
      <c r="K78" s="23"/>
      <c r="L78" s="24">
        <f t="shared" si="15"/>
        <v>10</v>
      </c>
    </row>
    <row r="79" spans="2:12" ht="17.25" customHeight="1" x14ac:dyDescent="0.15">
      <c r="B79" s="26" t="s">
        <v>144</v>
      </c>
      <c r="C79" s="37">
        <v>36968</v>
      </c>
      <c r="D79" s="29">
        <f t="shared" si="14"/>
        <v>2</v>
      </c>
      <c r="E79" s="20">
        <v>0</v>
      </c>
      <c r="F79" s="20">
        <v>12</v>
      </c>
      <c r="G79" s="20">
        <v>0</v>
      </c>
      <c r="H79" s="20">
        <v>16</v>
      </c>
      <c r="I79" s="20"/>
      <c r="J79" s="20"/>
      <c r="K79" s="23"/>
      <c r="L79" s="24">
        <f t="shared" ref="L79:L80" si="16">D79*10</f>
        <v>20</v>
      </c>
    </row>
    <row r="80" spans="2:12" ht="17.25" customHeight="1" x14ac:dyDescent="0.15">
      <c r="B80" s="26" t="s">
        <v>153</v>
      </c>
      <c r="C80" s="37">
        <v>32259</v>
      </c>
      <c r="D80" s="29">
        <f t="shared" si="14"/>
        <v>1</v>
      </c>
      <c r="E80" s="20">
        <v>0</v>
      </c>
      <c r="F80" s="20">
        <v>0</v>
      </c>
      <c r="G80" s="20">
        <v>0</v>
      </c>
      <c r="H80" s="20">
        <v>67</v>
      </c>
      <c r="I80" s="20"/>
      <c r="J80" s="20"/>
      <c r="K80" s="23"/>
      <c r="L80" s="24">
        <f t="shared" si="16"/>
        <v>10</v>
      </c>
    </row>
    <row r="81" spans="2:12" ht="17.25" customHeight="1" x14ac:dyDescent="0.15">
      <c r="B81" s="26" t="s">
        <v>142</v>
      </c>
      <c r="C81" s="37">
        <v>35060</v>
      </c>
      <c r="D81" s="29">
        <f t="shared" si="14"/>
        <v>2</v>
      </c>
      <c r="E81" s="20">
        <v>0</v>
      </c>
      <c r="F81" s="20">
        <v>77</v>
      </c>
      <c r="G81" s="20">
        <v>77</v>
      </c>
      <c r="H81" s="20">
        <v>0</v>
      </c>
      <c r="I81" s="20"/>
      <c r="J81" s="20"/>
      <c r="K81" s="23"/>
      <c r="L81" s="24">
        <f t="shared" si="15"/>
        <v>20</v>
      </c>
    </row>
    <row r="82" spans="2:12" ht="17.25" customHeight="1" x14ac:dyDescent="0.15">
      <c r="B82" s="26" t="s">
        <v>110</v>
      </c>
      <c r="C82" s="109"/>
      <c r="D82" s="29">
        <f t="shared" si="14"/>
        <v>1</v>
      </c>
      <c r="E82" s="20">
        <v>6</v>
      </c>
      <c r="F82" s="20">
        <v>0</v>
      </c>
      <c r="G82" s="20">
        <v>0</v>
      </c>
      <c r="H82" s="20">
        <v>0</v>
      </c>
      <c r="I82" s="20"/>
      <c r="J82" s="20"/>
      <c r="K82" s="23"/>
      <c r="L82" s="24">
        <f t="shared" si="15"/>
        <v>10</v>
      </c>
    </row>
    <row r="83" spans="2:12" ht="17.25" customHeight="1" x14ac:dyDescent="0.15">
      <c r="B83" s="26" t="s">
        <v>107</v>
      </c>
      <c r="C83" s="37">
        <v>37787</v>
      </c>
      <c r="D83" s="29">
        <f t="shared" si="14"/>
        <v>1</v>
      </c>
      <c r="E83" s="20">
        <v>36</v>
      </c>
      <c r="F83" s="20">
        <v>0</v>
      </c>
      <c r="G83" s="20">
        <v>0</v>
      </c>
      <c r="H83" s="20">
        <v>0</v>
      </c>
      <c r="I83" s="20"/>
      <c r="J83" s="20"/>
      <c r="K83" s="23"/>
      <c r="L83" s="24">
        <f t="shared" ref="L83" si="17">D83*10</f>
        <v>10</v>
      </c>
    </row>
    <row r="84" spans="2:12" ht="17.25" customHeight="1" x14ac:dyDescent="0.15">
      <c r="B84" s="26" t="s">
        <v>101</v>
      </c>
      <c r="C84" s="37">
        <v>319363</v>
      </c>
      <c r="D84" s="29">
        <f t="shared" si="14"/>
        <v>1</v>
      </c>
      <c r="E84" s="20">
        <v>57</v>
      </c>
      <c r="F84" s="20">
        <v>0</v>
      </c>
      <c r="G84" s="20">
        <v>0</v>
      </c>
      <c r="H84" s="20">
        <v>0</v>
      </c>
      <c r="I84" s="20"/>
      <c r="J84" s="20"/>
      <c r="K84" s="23"/>
      <c r="L84" s="24">
        <f t="shared" si="15"/>
        <v>10</v>
      </c>
    </row>
    <row r="85" spans="2:12" ht="17.25" customHeight="1" x14ac:dyDescent="0.15">
      <c r="B85" s="26" t="s">
        <v>163</v>
      </c>
      <c r="C85" s="109"/>
      <c r="D85" s="29">
        <f t="shared" ref="D85" si="18">COUNTIF(E85:J85,$B$1)</f>
        <v>1</v>
      </c>
      <c r="E85" s="20">
        <v>0</v>
      </c>
      <c r="F85" s="20">
        <v>0</v>
      </c>
      <c r="G85" s="20">
        <v>0</v>
      </c>
      <c r="H85" s="20">
        <v>0</v>
      </c>
      <c r="I85" s="20">
        <v>16</v>
      </c>
      <c r="J85" s="20"/>
      <c r="K85" s="23"/>
      <c r="L85" s="24">
        <f t="shared" ref="L85" si="19">D85*10</f>
        <v>10</v>
      </c>
    </row>
    <row r="86" spans="2:12" ht="17.25" customHeight="1" x14ac:dyDescent="0.15">
      <c r="B86" s="26" t="s">
        <v>164</v>
      </c>
      <c r="C86" s="37">
        <v>100442</v>
      </c>
      <c r="D86" s="29">
        <f t="shared" ref="D86" si="20">COUNTIF(E86:J86,$B$1)</f>
        <v>1</v>
      </c>
      <c r="E86" s="20">
        <v>0</v>
      </c>
      <c r="F86" s="20">
        <v>0</v>
      </c>
      <c r="G86" s="20">
        <v>0</v>
      </c>
      <c r="H86" s="20">
        <v>0</v>
      </c>
      <c r="I86" s="20">
        <v>16</v>
      </c>
      <c r="J86" s="20"/>
      <c r="K86" s="23"/>
      <c r="L86" s="24">
        <f t="shared" si="15"/>
        <v>10</v>
      </c>
    </row>
    <row r="87" spans="2:12" ht="17.25" customHeight="1" x14ac:dyDescent="0.15">
      <c r="B87" s="25" t="s">
        <v>39</v>
      </c>
      <c r="C87" s="36"/>
      <c r="D87" s="22"/>
      <c r="E87" s="22"/>
      <c r="F87" s="22"/>
      <c r="G87" s="22"/>
      <c r="H87" s="22"/>
      <c r="I87" s="22"/>
      <c r="J87" s="22"/>
      <c r="K87" s="22"/>
      <c r="L87" s="22"/>
    </row>
    <row r="88" spans="2:12" ht="17.25" customHeight="1" x14ac:dyDescent="0.15">
      <c r="B88" s="26" t="s">
        <v>183</v>
      </c>
      <c r="C88" s="37">
        <v>2631</v>
      </c>
      <c r="D88" s="29">
        <f t="shared" ref="D88:D98" si="21">COUNTIF(E88:J88,$B$1)</f>
        <v>6</v>
      </c>
      <c r="E88" s="20">
        <v>62</v>
      </c>
      <c r="F88" s="20">
        <v>62</v>
      </c>
      <c r="G88" s="20">
        <v>33</v>
      </c>
      <c r="H88" s="20">
        <v>57</v>
      </c>
      <c r="I88" s="20">
        <v>36</v>
      </c>
      <c r="J88" s="20">
        <v>16</v>
      </c>
      <c r="K88" s="23"/>
      <c r="L88" s="24">
        <f t="shared" ref="L88:L98" si="22">D88*10</f>
        <v>60</v>
      </c>
    </row>
    <row r="89" spans="2:12" ht="17.25" customHeight="1" x14ac:dyDescent="0.15">
      <c r="B89" s="26" t="s">
        <v>184</v>
      </c>
      <c r="C89" s="37">
        <v>37904</v>
      </c>
      <c r="D89" s="29">
        <f t="shared" si="21"/>
        <v>6</v>
      </c>
      <c r="E89" s="20">
        <v>67</v>
      </c>
      <c r="F89" s="20">
        <v>37</v>
      </c>
      <c r="G89" s="20">
        <v>62</v>
      </c>
      <c r="H89" s="20">
        <v>37</v>
      </c>
      <c r="I89" s="20">
        <v>37</v>
      </c>
      <c r="J89" s="20">
        <v>57</v>
      </c>
      <c r="K89" s="23"/>
      <c r="L89" s="24">
        <f t="shared" si="22"/>
        <v>60</v>
      </c>
    </row>
    <row r="90" spans="2:12" ht="17.25" customHeight="1" x14ac:dyDescent="0.15">
      <c r="B90" s="26" t="s">
        <v>185</v>
      </c>
      <c r="C90" s="37">
        <v>11176</v>
      </c>
      <c r="D90" s="29">
        <f>COUNTIF(E90:J90,$B$1)</f>
        <v>6</v>
      </c>
      <c r="E90" s="20">
        <v>37</v>
      </c>
      <c r="F90" s="20">
        <v>57</v>
      </c>
      <c r="G90" s="20">
        <v>37</v>
      </c>
      <c r="H90" s="20">
        <v>67</v>
      </c>
      <c r="I90" s="20">
        <v>67</v>
      </c>
      <c r="J90" s="20">
        <v>37</v>
      </c>
      <c r="K90" s="23"/>
      <c r="L90" s="24">
        <f>D90*10</f>
        <v>60</v>
      </c>
    </row>
    <row r="91" spans="2:12" ht="17.25" customHeight="1" x14ac:dyDescent="0.15">
      <c r="B91" s="26" t="s">
        <v>186</v>
      </c>
      <c r="C91" s="37">
        <v>31316</v>
      </c>
      <c r="D91" s="29">
        <f t="shared" ref="D91" si="23">COUNTIF(E91:J91,$B$1)</f>
        <v>6</v>
      </c>
      <c r="E91" s="20">
        <v>36</v>
      </c>
      <c r="F91" s="20">
        <v>67</v>
      </c>
      <c r="G91" s="20">
        <v>77</v>
      </c>
      <c r="H91" s="20">
        <v>36</v>
      </c>
      <c r="I91" s="20">
        <v>76</v>
      </c>
      <c r="J91" s="20">
        <v>62</v>
      </c>
      <c r="K91" s="23"/>
      <c r="L91" s="24">
        <f t="shared" ref="L91" si="24">D91*10</f>
        <v>60</v>
      </c>
    </row>
    <row r="92" spans="2:12" ht="17.25" customHeight="1" x14ac:dyDescent="0.15">
      <c r="B92" s="26" t="s">
        <v>187</v>
      </c>
      <c r="C92" s="37">
        <v>5354</v>
      </c>
      <c r="D92" s="29">
        <f>COUNTIF(E92:J92,$B$1)</f>
        <v>6</v>
      </c>
      <c r="E92" s="20">
        <v>76</v>
      </c>
      <c r="F92" s="20">
        <v>76</v>
      </c>
      <c r="G92" s="20">
        <v>67</v>
      </c>
      <c r="H92" s="20">
        <v>62</v>
      </c>
      <c r="I92" s="20">
        <v>57</v>
      </c>
      <c r="J92" s="20">
        <v>76</v>
      </c>
      <c r="K92" s="23"/>
      <c r="L92" s="24">
        <f>D92*10</f>
        <v>60</v>
      </c>
    </row>
    <row r="93" spans="2:12" ht="17.25" customHeight="1" x14ac:dyDescent="0.15">
      <c r="B93" s="26" t="s">
        <v>188</v>
      </c>
      <c r="C93" s="37">
        <v>35059</v>
      </c>
      <c r="D93" s="29">
        <f t="shared" ref="D93:D94" si="25">COUNTIF(E93:J93,$B$1)</f>
        <v>3</v>
      </c>
      <c r="E93" s="20">
        <v>16</v>
      </c>
      <c r="F93" s="20">
        <v>37</v>
      </c>
      <c r="G93" s="20">
        <v>0</v>
      </c>
      <c r="H93" s="20">
        <v>0</v>
      </c>
      <c r="I93" s="20"/>
      <c r="J93" s="20">
        <v>37</v>
      </c>
      <c r="K93" s="23"/>
      <c r="L93" s="24">
        <f t="shared" ref="L93:L94" si="26">D93*10</f>
        <v>30</v>
      </c>
    </row>
    <row r="94" spans="2:12" ht="17.25" customHeight="1" x14ac:dyDescent="0.15">
      <c r="B94" s="26" t="s">
        <v>189</v>
      </c>
      <c r="C94" s="37">
        <v>35817</v>
      </c>
      <c r="D94" s="29">
        <f t="shared" si="25"/>
        <v>6</v>
      </c>
      <c r="E94" s="20">
        <v>12</v>
      </c>
      <c r="F94" s="20">
        <v>36</v>
      </c>
      <c r="G94" s="20">
        <v>36</v>
      </c>
      <c r="H94" s="20">
        <v>36</v>
      </c>
      <c r="I94" s="20">
        <v>36</v>
      </c>
      <c r="J94" s="20">
        <v>46</v>
      </c>
      <c r="K94" s="23"/>
      <c r="L94" s="24">
        <f t="shared" si="26"/>
        <v>60</v>
      </c>
    </row>
    <row r="95" spans="2:12" ht="17.25" customHeight="1" x14ac:dyDescent="0.15">
      <c r="B95" s="26" t="s">
        <v>190</v>
      </c>
      <c r="C95" s="110" t="s">
        <v>159</v>
      </c>
      <c r="D95" s="29">
        <f t="shared" si="21"/>
        <v>2</v>
      </c>
      <c r="E95" s="20">
        <v>0</v>
      </c>
      <c r="F95" s="20">
        <v>42</v>
      </c>
      <c r="G95" s="20">
        <v>0</v>
      </c>
      <c r="H95" s="20">
        <v>0</v>
      </c>
      <c r="I95" s="20"/>
      <c r="J95" s="20">
        <v>37</v>
      </c>
      <c r="K95" s="23"/>
      <c r="L95" s="24">
        <f t="shared" si="22"/>
        <v>20</v>
      </c>
    </row>
    <row r="96" spans="2:12" ht="17.25" customHeight="1" x14ac:dyDescent="0.15">
      <c r="B96" s="26" t="s">
        <v>191</v>
      </c>
      <c r="C96" s="37">
        <v>31308</v>
      </c>
      <c r="D96" s="29">
        <f>COUNTIF(E96:J96,$B$1)</f>
        <v>1</v>
      </c>
      <c r="E96" s="20">
        <v>0</v>
      </c>
      <c r="F96" s="20">
        <v>36</v>
      </c>
      <c r="G96" s="20">
        <v>0</v>
      </c>
      <c r="H96" s="20">
        <v>0</v>
      </c>
      <c r="I96" s="20"/>
      <c r="J96" s="20"/>
      <c r="K96" s="23"/>
      <c r="L96" s="24">
        <f>D96*10</f>
        <v>10</v>
      </c>
    </row>
    <row r="97" spans="2:12" ht="17.25" customHeight="1" x14ac:dyDescent="0.15">
      <c r="B97" s="26" t="s">
        <v>145</v>
      </c>
      <c r="C97" s="37">
        <v>2498</v>
      </c>
      <c r="D97" s="29">
        <f t="shared" si="21"/>
        <v>5</v>
      </c>
      <c r="E97" s="20">
        <v>0</v>
      </c>
      <c r="F97" s="20">
        <v>46</v>
      </c>
      <c r="G97" s="20">
        <v>56</v>
      </c>
      <c r="H97" s="20">
        <v>76</v>
      </c>
      <c r="I97" s="20">
        <v>62</v>
      </c>
      <c r="J97" s="20">
        <v>62</v>
      </c>
      <c r="K97" s="23"/>
      <c r="L97" s="24">
        <f t="shared" si="22"/>
        <v>50</v>
      </c>
    </row>
    <row r="98" spans="2:12" ht="17.25" customHeight="1" x14ac:dyDescent="0.15">
      <c r="B98" s="26" t="s">
        <v>192</v>
      </c>
      <c r="C98" s="37">
        <v>31312</v>
      </c>
      <c r="D98" s="29">
        <f t="shared" si="21"/>
        <v>3</v>
      </c>
      <c r="E98" s="20">
        <v>0</v>
      </c>
      <c r="F98" s="20">
        <v>36</v>
      </c>
      <c r="G98" s="20">
        <v>46</v>
      </c>
      <c r="H98" s="20">
        <v>0</v>
      </c>
      <c r="I98" s="20"/>
      <c r="J98" s="20">
        <v>36</v>
      </c>
      <c r="K98" s="23"/>
      <c r="L98" s="24">
        <f t="shared" si="22"/>
        <v>30</v>
      </c>
    </row>
    <row r="99" spans="2:12" ht="17.25" customHeight="1" x14ac:dyDescent="0.15">
      <c r="B99" s="26" t="s">
        <v>193</v>
      </c>
      <c r="C99" s="37">
        <v>320035</v>
      </c>
      <c r="D99" s="29">
        <f>COUNTIF(E99:J99,$B$1)</f>
        <v>3</v>
      </c>
      <c r="E99" s="20">
        <v>0</v>
      </c>
      <c r="F99" s="20">
        <v>0</v>
      </c>
      <c r="G99" s="20">
        <v>36</v>
      </c>
      <c r="H99" s="20">
        <v>36</v>
      </c>
      <c r="I99" s="20">
        <v>36</v>
      </c>
      <c r="J99" s="20"/>
      <c r="K99" s="23"/>
      <c r="L99" s="24">
        <f>D99*10</f>
        <v>30</v>
      </c>
    </row>
    <row r="100" spans="2:12" ht="17.25" customHeight="1" x14ac:dyDescent="0.15">
      <c r="B100" s="26" t="s">
        <v>154</v>
      </c>
      <c r="C100" s="37">
        <v>10222</v>
      </c>
      <c r="D100" s="29">
        <f>COUNTIF(E100:J100,$B$1)</f>
        <v>1</v>
      </c>
      <c r="E100" s="20">
        <v>0</v>
      </c>
      <c r="F100" s="20">
        <v>0</v>
      </c>
      <c r="G100" s="20">
        <v>0</v>
      </c>
      <c r="H100" s="20">
        <v>43</v>
      </c>
      <c r="I100" s="20"/>
      <c r="J100" s="20"/>
      <c r="K100" s="23"/>
      <c r="L100" s="24">
        <f>D100*10</f>
        <v>10</v>
      </c>
    </row>
    <row r="101" spans="2:12" ht="17.25" customHeight="1" x14ac:dyDescent="0.15">
      <c r="B101" s="25" t="s">
        <v>40</v>
      </c>
      <c r="C101" s="36"/>
      <c r="D101" s="22"/>
      <c r="E101" s="22"/>
      <c r="F101" s="22"/>
      <c r="G101" s="22"/>
      <c r="H101" s="22"/>
      <c r="I101" s="22"/>
      <c r="J101" s="22"/>
      <c r="K101" s="22"/>
      <c r="L101" s="22"/>
    </row>
    <row r="102" spans="2:12" ht="17.25" customHeight="1" x14ac:dyDescent="0.15">
      <c r="B102" s="26" t="s">
        <v>111</v>
      </c>
      <c r="C102" s="37">
        <v>5309</v>
      </c>
      <c r="D102" s="29">
        <f t="shared" ref="D102:D108" si="27">COUNTIF(E102:J102,$B$1)</f>
        <v>5</v>
      </c>
      <c r="E102" s="20">
        <v>62</v>
      </c>
      <c r="F102" s="20">
        <v>67</v>
      </c>
      <c r="G102" s="20">
        <v>0</v>
      </c>
      <c r="H102" s="20">
        <v>62</v>
      </c>
      <c r="I102" s="20">
        <v>67</v>
      </c>
      <c r="J102" s="20">
        <v>26</v>
      </c>
      <c r="K102" s="23"/>
      <c r="L102" s="24">
        <f t="shared" ref="L102:L108" si="28">D102*10</f>
        <v>50</v>
      </c>
    </row>
    <row r="103" spans="2:12" ht="17.25" customHeight="1" x14ac:dyDescent="0.15">
      <c r="B103" s="26" t="s">
        <v>112</v>
      </c>
      <c r="C103" s="37">
        <v>3137</v>
      </c>
      <c r="D103" s="29">
        <f>COUNTIF(E103:J103,$B$1)</f>
        <v>6</v>
      </c>
      <c r="E103" s="20">
        <v>77</v>
      </c>
      <c r="F103" s="20">
        <v>77</v>
      </c>
      <c r="G103" s="20">
        <v>77</v>
      </c>
      <c r="H103" s="20">
        <v>77</v>
      </c>
      <c r="I103" s="20">
        <v>77</v>
      </c>
      <c r="J103" s="20">
        <v>77</v>
      </c>
      <c r="K103" s="23"/>
      <c r="L103" s="24">
        <f>D103*10</f>
        <v>60</v>
      </c>
    </row>
    <row r="104" spans="2:12" ht="17.25" customHeight="1" x14ac:dyDescent="0.15">
      <c r="B104" s="26" t="s">
        <v>113</v>
      </c>
      <c r="C104" s="37">
        <v>5903</v>
      </c>
      <c r="D104" s="29">
        <f>COUNTIF(E104:J104,$B$1)</f>
        <v>6</v>
      </c>
      <c r="E104" s="20">
        <v>57</v>
      </c>
      <c r="F104" s="20">
        <v>36</v>
      </c>
      <c r="G104" s="20">
        <v>63</v>
      </c>
      <c r="H104" s="20">
        <v>36</v>
      </c>
      <c r="I104" s="20">
        <v>36</v>
      </c>
      <c r="J104" s="20">
        <v>67</v>
      </c>
      <c r="K104" s="23"/>
      <c r="L104" s="24">
        <f>D104*10</f>
        <v>60</v>
      </c>
    </row>
    <row r="105" spans="2:12" ht="17.25" customHeight="1" x14ac:dyDescent="0.15">
      <c r="B105" s="26" t="s">
        <v>114</v>
      </c>
      <c r="C105" s="37">
        <v>10655</v>
      </c>
      <c r="D105" s="29">
        <f>COUNTIF(E105:J105,$B$1)</f>
        <v>1</v>
      </c>
      <c r="E105" s="20">
        <v>67</v>
      </c>
      <c r="F105" s="20">
        <v>0</v>
      </c>
      <c r="G105" s="20">
        <v>0</v>
      </c>
      <c r="H105" s="20">
        <v>0</v>
      </c>
      <c r="I105" s="20"/>
      <c r="J105" s="20"/>
      <c r="K105" s="23"/>
      <c r="L105" s="24">
        <f>D105*10</f>
        <v>10</v>
      </c>
    </row>
    <row r="106" spans="2:12" ht="17.25" customHeight="1" x14ac:dyDescent="0.15">
      <c r="B106" s="26" t="s">
        <v>115</v>
      </c>
      <c r="C106" s="37">
        <v>7001</v>
      </c>
      <c r="D106" s="29">
        <f>COUNTIF(E106:J106,$B$1)</f>
        <v>4</v>
      </c>
      <c r="E106" s="20">
        <v>36</v>
      </c>
      <c r="F106" s="20">
        <v>62</v>
      </c>
      <c r="G106" s="20">
        <v>0</v>
      </c>
      <c r="H106" s="20">
        <v>67</v>
      </c>
      <c r="I106" s="20">
        <v>62</v>
      </c>
      <c r="J106" s="20"/>
      <c r="K106" s="23"/>
      <c r="L106" s="24">
        <f>D106*10</f>
        <v>40</v>
      </c>
    </row>
    <row r="107" spans="2:12" ht="17.25" customHeight="1" x14ac:dyDescent="0.15">
      <c r="B107" s="26" t="s">
        <v>116</v>
      </c>
      <c r="C107" s="37">
        <v>22366</v>
      </c>
      <c r="D107" s="29">
        <f t="shared" si="27"/>
        <v>4</v>
      </c>
      <c r="E107" s="20">
        <v>36</v>
      </c>
      <c r="F107" s="20">
        <v>36</v>
      </c>
      <c r="G107" s="20">
        <v>36</v>
      </c>
      <c r="H107" s="20">
        <v>36</v>
      </c>
      <c r="I107" s="20"/>
      <c r="J107" s="20"/>
      <c r="K107" s="23"/>
      <c r="L107" s="24">
        <f t="shared" si="28"/>
        <v>40</v>
      </c>
    </row>
    <row r="108" spans="2:12" ht="17.25" customHeight="1" x14ac:dyDescent="0.15">
      <c r="B108" s="26" t="s">
        <v>117</v>
      </c>
      <c r="C108" s="37">
        <v>3981</v>
      </c>
      <c r="D108" s="29">
        <f t="shared" si="27"/>
        <v>4</v>
      </c>
      <c r="E108" s="20">
        <v>36</v>
      </c>
      <c r="F108" s="20">
        <v>0</v>
      </c>
      <c r="G108" s="20">
        <v>32</v>
      </c>
      <c r="H108" s="20">
        <v>0</v>
      </c>
      <c r="I108" s="20">
        <v>26</v>
      </c>
      <c r="J108" s="20">
        <v>12</v>
      </c>
      <c r="K108" s="23"/>
      <c r="L108" s="24">
        <f t="shared" si="28"/>
        <v>40</v>
      </c>
    </row>
    <row r="109" spans="2:12" ht="17.25" customHeight="1" x14ac:dyDescent="0.15">
      <c r="B109" s="26" t="s">
        <v>155</v>
      </c>
      <c r="C109" s="37">
        <v>37043</v>
      </c>
      <c r="D109" s="29">
        <f>COUNTIF(E109:J109,$B$1)</f>
        <v>2</v>
      </c>
      <c r="E109" s="20">
        <v>0</v>
      </c>
      <c r="F109" s="20">
        <v>0</v>
      </c>
      <c r="G109" s="20">
        <v>0</v>
      </c>
      <c r="H109" s="20">
        <v>36</v>
      </c>
      <c r="I109" s="20"/>
      <c r="J109" s="20">
        <v>57</v>
      </c>
      <c r="K109" s="23"/>
      <c r="L109" s="24">
        <f>D109*10</f>
        <v>20</v>
      </c>
    </row>
    <row r="110" spans="2:12" ht="17.25" customHeight="1" x14ac:dyDescent="0.15">
      <c r="B110" s="26" t="s">
        <v>167</v>
      </c>
      <c r="C110" s="37">
        <v>770</v>
      </c>
      <c r="D110" s="29">
        <f>COUNTIF(E110:J110,$B$1)</f>
        <v>5</v>
      </c>
      <c r="E110" s="20">
        <v>0</v>
      </c>
      <c r="F110" s="20">
        <v>16</v>
      </c>
      <c r="G110" s="20">
        <v>16</v>
      </c>
      <c r="H110" s="20">
        <v>16</v>
      </c>
      <c r="I110" s="20">
        <v>16</v>
      </c>
      <c r="J110" s="20">
        <v>62</v>
      </c>
      <c r="K110" s="23"/>
      <c r="L110" s="24">
        <f>D110*10</f>
        <v>50</v>
      </c>
    </row>
    <row r="111" spans="2:12" ht="17.25" customHeight="1" x14ac:dyDescent="0.15">
      <c r="B111" s="26" t="s">
        <v>165</v>
      </c>
      <c r="C111" s="37">
        <v>2814</v>
      </c>
      <c r="D111" s="29">
        <f t="shared" ref="D111:D116" si="29">COUNTIF(E111:J111,$B$1)</f>
        <v>1</v>
      </c>
      <c r="E111" s="20">
        <v>0</v>
      </c>
      <c r="F111" s="20">
        <v>0</v>
      </c>
      <c r="G111" s="20">
        <v>0</v>
      </c>
      <c r="H111" s="20">
        <v>0</v>
      </c>
      <c r="I111" s="20">
        <v>0</v>
      </c>
      <c r="J111" s="20">
        <v>42</v>
      </c>
      <c r="K111" s="23"/>
      <c r="L111" s="24">
        <f t="shared" ref="L111:L116" si="30">D111*10</f>
        <v>10</v>
      </c>
    </row>
    <row r="112" spans="2:12" ht="17.25" customHeight="1" x14ac:dyDescent="0.15">
      <c r="B112" s="26" t="s">
        <v>170</v>
      </c>
      <c r="C112" s="37">
        <v>3980</v>
      </c>
      <c r="D112" s="29">
        <f t="shared" ref="D112" si="31">COUNTIF(E112:J112,$B$1)</f>
        <v>1</v>
      </c>
      <c r="E112" s="20">
        <v>0</v>
      </c>
      <c r="F112" s="20">
        <v>0</v>
      </c>
      <c r="G112" s="20">
        <v>0</v>
      </c>
      <c r="H112" s="20">
        <v>0</v>
      </c>
      <c r="I112" s="20">
        <v>0</v>
      </c>
      <c r="J112" s="20">
        <v>12</v>
      </c>
      <c r="K112" s="23"/>
      <c r="L112" s="24">
        <f t="shared" ref="L112" si="32">D112*10</f>
        <v>10</v>
      </c>
    </row>
    <row r="113" spans="2:12" ht="17.25" customHeight="1" x14ac:dyDescent="0.15">
      <c r="B113" s="26" t="s">
        <v>171</v>
      </c>
      <c r="C113" s="37">
        <v>100735</v>
      </c>
      <c r="D113" s="29">
        <f t="shared" si="29"/>
        <v>1</v>
      </c>
      <c r="E113" s="20">
        <v>0</v>
      </c>
      <c r="F113" s="20">
        <v>0</v>
      </c>
      <c r="G113" s="20">
        <v>0</v>
      </c>
      <c r="H113" s="20">
        <v>0</v>
      </c>
      <c r="I113" s="20">
        <v>0</v>
      </c>
      <c r="J113" s="20">
        <v>32</v>
      </c>
      <c r="K113" s="23"/>
      <c r="L113" s="24">
        <f t="shared" si="30"/>
        <v>10</v>
      </c>
    </row>
    <row r="114" spans="2:12" ht="17.25" customHeight="1" x14ac:dyDescent="0.15">
      <c r="B114" s="26" t="s">
        <v>160</v>
      </c>
      <c r="C114" s="37">
        <v>100733</v>
      </c>
      <c r="D114" s="29">
        <f t="shared" ref="D114:D115" si="33">COUNTIF(E114:J114,$B$1)</f>
        <v>1</v>
      </c>
      <c r="E114" s="20">
        <v>0</v>
      </c>
      <c r="F114" s="20">
        <v>0</v>
      </c>
      <c r="G114" s="20">
        <v>0</v>
      </c>
      <c r="H114" s="20">
        <v>0</v>
      </c>
      <c r="I114" s="20">
        <v>0</v>
      </c>
      <c r="J114" s="20">
        <v>26</v>
      </c>
      <c r="K114" s="23"/>
      <c r="L114" s="24">
        <f t="shared" ref="L114:L115" si="34">D114*10</f>
        <v>10</v>
      </c>
    </row>
    <row r="115" spans="2:12" ht="17.25" customHeight="1" x14ac:dyDescent="0.15">
      <c r="B115" s="26" t="s">
        <v>172</v>
      </c>
      <c r="C115" s="37">
        <v>100732</v>
      </c>
      <c r="D115" s="29">
        <f t="shared" si="33"/>
        <v>1</v>
      </c>
      <c r="E115" s="20">
        <v>0</v>
      </c>
      <c r="F115" s="20">
        <v>0</v>
      </c>
      <c r="G115" s="20">
        <v>0</v>
      </c>
      <c r="H115" s="20">
        <v>0</v>
      </c>
      <c r="I115" s="20">
        <v>0</v>
      </c>
      <c r="J115" s="20">
        <v>26</v>
      </c>
      <c r="K115" s="23"/>
      <c r="L115" s="24">
        <f t="shared" si="34"/>
        <v>10</v>
      </c>
    </row>
    <row r="116" spans="2:12" ht="17.25" customHeight="1" x14ac:dyDescent="0.15">
      <c r="B116" s="26" t="s">
        <v>173</v>
      </c>
      <c r="C116" s="37">
        <v>100731</v>
      </c>
      <c r="D116" s="29">
        <f t="shared" si="29"/>
        <v>1</v>
      </c>
      <c r="E116" s="20">
        <v>0</v>
      </c>
      <c r="F116" s="20">
        <v>0</v>
      </c>
      <c r="G116" s="20">
        <v>0</v>
      </c>
      <c r="H116" s="20">
        <v>0</v>
      </c>
      <c r="I116" s="20">
        <v>0</v>
      </c>
      <c r="J116" s="20">
        <v>26</v>
      </c>
      <c r="K116" s="23"/>
      <c r="L116" s="24">
        <f t="shared" si="30"/>
        <v>10</v>
      </c>
    </row>
    <row r="117" spans="2:12" ht="17.25" customHeight="1" x14ac:dyDescent="0.15">
      <c r="B117" s="26" t="s">
        <v>166</v>
      </c>
      <c r="C117" s="37">
        <v>28150</v>
      </c>
      <c r="D117" s="29">
        <f>COUNTIF(E117:J117,$B$1)</f>
        <v>1</v>
      </c>
      <c r="E117" s="20">
        <v>16</v>
      </c>
      <c r="F117" s="20">
        <v>0</v>
      </c>
      <c r="G117" s="20">
        <v>0</v>
      </c>
      <c r="H117" s="20">
        <v>0</v>
      </c>
      <c r="I117" s="20">
        <v>0</v>
      </c>
      <c r="J117" s="20">
        <v>0</v>
      </c>
      <c r="K117" s="23"/>
      <c r="L117" s="24">
        <f>D117*10</f>
        <v>10</v>
      </c>
    </row>
    <row r="118" spans="2:12" ht="17.25" customHeight="1" x14ac:dyDescent="0.15">
      <c r="B118" s="25" t="s">
        <v>41</v>
      </c>
      <c r="C118" s="36"/>
      <c r="D118" s="22"/>
      <c r="E118" s="22"/>
      <c r="F118" s="22"/>
      <c r="G118" s="22"/>
      <c r="H118" s="22"/>
      <c r="I118" s="22"/>
      <c r="J118" s="22"/>
      <c r="K118" s="22"/>
      <c r="L118" s="22"/>
    </row>
    <row r="119" spans="2:12" ht="17.25" customHeight="1" x14ac:dyDescent="0.15">
      <c r="B119" s="26" t="s">
        <v>118</v>
      </c>
      <c r="C119" s="37">
        <v>5903</v>
      </c>
      <c r="D119" s="29">
        <f>COUNTIF(E119:J119,$B$1)</f>
        <v>6</v>
      </c>
      <c r="E119" s="20">
        <v>57</v>
      </c>
      <c r="F119" s="20">
        <v>67</v>
      </c>
      <c r="G119" s="20">
        <v>62</v>
      </c>
      <c r="H119" s="20">
        <v>57</v>
      </c>
      <c r="I119" s="20">
        <v>57</v>
      </c>
      <c r="J119" s="20">
        <v>62</v>
      </c>
      <c r="K119" s="23"/>
      <c r="L119" s="24">
        <f>D119*10</f>
        <v>60</v>
      </c>
    </row>
    <row r="120" spans="2:12" ht="17.25" customHeight="1" x14ac:dyDescent="0.15">
      <c r="B120" s="26" t="s">
        <v>119</v>
      </c>
      <c r="C120" s="37">
        <v>2814</v>
      </c>
      <c r="D120" s="29">
        <f t="shared" ref="D120:D132" si="35">COUNTIF(E120:J120,$B$1)</f>
        <v>6</v>
      </c>
      <c r="E120" s="20">
        <v>77</v>
      </c>
      <c r="F120" s="20">
        <v>37</v>
      </c>
      <c r="G120" s="20">
        <v>67</v>
      </c>
      <c r="H120" s="20">
        <v>37</v>
      </c>
      <c r="I120" s="20">
        <v>67</v>
      </c>
      <c r="J120" s="20">
        <v>47</v>
      </c>
      <c r="K120" s="23"/>
      <c r="L120" s="24">
        <f t="shared" ref="L120:L132" si="36">D120*10</f>
        <v>60</v>
      </c>
    </row>
    <row r="121" spans="2:12" ht="17.25" customHeight="1" x14ac:dyDescent="0.15">
      <c r="B121" s="26" t="s">
        <v>120</v>
      </c>
      <c r="C121" s="37">
        <v>3981</v>
      </c>
      <c r="D121" s="29">
        <f t="shared" si="35"/>
        <v>6</v>
      </c>
      <c r="E121" s="20">
        <v>67</v>
      </c>
      <c r="F121" s="20">
        <v>77</v>
      </c>
      <c r="G121" s="20">
        <v>57</v>
      </c>
      <c r="H121" s="20">
        <v>67</v>
      </c>
      <c r="I121" s="20">
        <v>77</v>
      </c>
      <c r="J121" s="20">
        <v>37</v>
      </c>
      <c r="K121" s="23"/>
      <c r="L121" s="24">
        <f t="shared" si="36"/>
        <v>60</v>
      </c>
    </row>
    <row r="122" spans="2:12" ht="17.25" customHeight="1" x14ac:dyDescent="0.15">
      <c r="B122" s="26" t="s">
        <v>121</v>
      </c>
      <c r="C122" s="37">
        <v>28150</v>
      </c>
      <c r="D122" s="29">
        <f>COUNTIF(E122:J122,$B$1)</f>
        <v>2</v>
      </c>
      <c r="E122" s="20">
        <v>62</v>
      </c>
      <c r="F122" s="20">
        <v>0</v>
      </c>
      <c r="G122" s="20">
        <v>36</v>
      </c>
      <c r="H122" s="20">
        <v>0</v>
      </c>
      <c r="I122" s="20"/>
      <c r="J122" s="20"/>
      <c r="K122" s="23"/>
      <c r="L122" s="24">
        <f>D122*10</f>
        <v>20</v>
      </c>
    </row>
    <row r="123" spans="2:12" ht="17.25" customHeight="1" x14ac:dyDescent="0.15">
      <c r="B123" s="26" t="s">
        <v>122</v>
      </c>
      <c r="C123" s="37">
        <v>770</v>
      </c>
      <c r="D123" s="29">
        <f t="shared" si="35"/>
        <v>6</v>
      </c>
      <c r="E123" s="20">
        <v>36</v>
      </c>
      <c r="F123" s="20">
        <v>62</v>
      </c>
      <c r="G123" s="20">
        <v>77</v>
      </c>
      <c r="H123" s="20">
        <v>62</v>
      </c>
      <c r="I123" s="20">
        <v>37</v>
      </c>
      <c r="J123" s="20">
        <v>57</v>
      </c>
      <c r="K123" s="23"/>
      <c r="L123" s="24">
        <f t="shared" si="36"/>
        <v>60</v>
      </c>
    </row>
    <row r="124" spans="2:12" ht="17.25" customHeight="1" x14ac:dyDescent="0.15">
      <c r="B124" s="26" t="s">
        <v>123</v>
      </c>
      <c r="C124" s="37">
        <v>34246</v>
      </c>
      <c r="D124" s="29">
        <f t="shared" si="35"/>
        <v>6</v>
      </c>
      <c r="E124" s="20">
        <v>36</v>
      </c>
      <c r="F124" s="20">
        <v>36</v>
      </c>
      <c r="G124" s="20">
        <v>36</v>
      </c>
      <c r="H124" s="20">
        <v>36</v>
      </c>
      <c r="I124" s="20">
        <v>36</v>
      </c>
      <c r="J124" s="20">
        <v>36</v>
      </c>
      <c r="K124" s="23"/>
      <c r="L124" s="24">
        <f t="shared" si="36"/>
        <v>60</v>
      </c>
    </row>
    <row r="125" spans="2:12" ht="17.25" customHeight="1" x14ac:dyDescent="0.15">
      <c r="B125" s="26" t="s">
        <v>124</v>
      </c>
      <c r="C125" s="37">
        <v>3980</v>
      </c>
      <c r="D125" s="29">
        <f t="shared" si="35"/>
        <v>6</v>
      </c>
      <c r="E125" s="20">
        <v>36</v>
      </c>
      <c r="F125" s="20">
        <v>36</v>
      </c>
      <c r="G125" s="20">
        <v>36</v>
      </c>
      <c r="H125" s="20">
        <v>76</v>
      </c>
      <c r="I125" s="20">
        <v>36</v>
      </c>
      <c r="J125" s="20">
        <v>76</v>
      </c>
      <c r="K125" s="23"/>
      <c r="L125" s="24">
        <f t="shared" si="36"/>
        <v>60</v>
      </c>
    </row>
    <row r="126" spans="2:12" ht="17.25" customHeight="1" x14ac:dyDescent="0.15">
      <c r="B126" s="26" t="s">
        <v>156</v>
      </c>
      <c r="C126" s="37">
        <v>8446</v>
      </c>
      <c r="D126" s="29">
        <f>COUNTIF(E126:J126,$B$1)</f>
        <v>1</v>
      </c>
      <c r="E126" s="20">
        <v>0</v>
      </c>
      <c r="F126" s="20">
        <v>0</v>
      </c>
      <c r="G126" s="20">
        <v>0</v>
      </c>
      <c r="H126" s="20">
        <v>36</v>
      </c>
      <c r="I126" s="20"/>
      <c r="J126" s="20"/>
      <c r="K126" s="23"/>
      <c r="L126" s="24">
        <f>D126*10</f>
        <v>10</v>
      </c>
    </row>
    <row r="127" spans="2:12" ht="17.25" customHeight="1" x14ac:dyDescent="0.15">
      <c r="B127" s="26" t="s">
        <v>181</v>
      </c>
      <c r="C127" s="37">
        <v>100733</v>
      </c>
      <c r="D127" s="29">
        <f t="shared" si="35"/>
        <v>2</v>
      </c>
      <c r="E127" s="20">
        <v>0</v>
      </c>
      <c r="F127" s="20">
        <v>0</v>
      </c>
      <c r="G127" s="20">
        <v>0</v>
      </c>
      <c r="H127" s="20">
        <v>0</v>
      </c>
      <c r="I127" s="20">
        <v>61</v>
      </c>
      <c r="J127" s="20">
        <v>66</v>
      </c>
      <c r="K127" s="23"/>
      <c r="L127" s="24">
        <f t="shared" si="36"/>
        <v>20</v>
      </c>
    </row>
    <row r="128" spans="2:12" ht="17.25" customHeight="1" x14ac:dyDescent="0.15">
      <c r="B128" s="26" t="s">
        <v>174</v>
      </c>
      <c r="C128" s="37">
        <v>100735</v>
      </c>
      <c r="D128" s="29">
        <f t="shared" si="35"/>
        <v>1</v>
      </c>
      <c r="E128" s="20">
        <v>0</v>
      </c>
      <c r="F128" s="20">
        <v>0</v>
      </c>
      <c r="G128" s="20">
        <v>0</v>
      </c>
      <c r="H128" s="20">
        <v>0</v>
      </c>
      <c r="I128" s="20">
        <v>0</v>
      </c>
      <c r="J128" s="20">
        <v>36</v>
      </c>
      <c r="K128" s="23"/>
      <c r="L128" s="24">
        <f t="shared" si="36"/>
        <v>10</v>
      </c>
    </row>
    <row r="129" spans="2:12" ht="17.25" customHeight="1" x14ac:dyDescent="0.15">
      <c r="B129" s="26" t="s">
        <v>175</v>
      </c>
      <c r="C129" s="37">
        <v>100732</v>
      </c>
      <c r="D129" s="29">
        <f t="shared" si="35"/>
        <v>1</v>
      </c>
      <c r="E129" s="20">
        <v>0</v>
      </c>
      <c r="F129" s="20">
        <v>0</v>
      </c>
      <c r="G129" s="20">
        <v>0</v>
      </c>
      <c r="H129" s="20">
        <v>0</v>
      </c>
      <c r="I129" s="20">
        <v>0</v>
      </c>
      <c r="J129" s="20">
        <v>36</v>
      </c>
      <c r="K129" s="23"/>
      <c r="L129" s="24">
        <f t="shared" si="36"/>
        <v>10</v>
      </c>
    </row>
    <row r="130" spans="2:12" ht="17.25" customHeight="1" x14ac:dyDescent="0.15">
      <c r="B130" s="26" t="s">
        <v>176</v>
      </c>
      <c r="C130" s="37">
        <v>100731</v>
      </c>
      <c r="D130" s="29">
        <f t="shared" ref="D130" si="37">COUNTIF(E130:J130,$B$1)</f>
        <v>1</v>
      </c>
      <c r="E130" s="20">
        <v>0</v>
      </c>
      <c r="F130" s="20">
        <v>0</v>
      </c>
      <c r="G130" s="20">
        <v>0</v>
      </c>
      <c r="H130" s="20">
        <v>0</v>
      </c>
      <c r="I130" s="20">
        <v>0</v>
      </c>
      <c r="J130" s="20">
        <v>6</v>
      </c>
      <c r="K130" s="23"/>
      <c r="L130" s="24">
        <f t="shared" ref="L130" si="38">D130*10</f>
        <v>10</v>
      </c>
    </row>
    <row r="131" spans="2:12" ht="17.25" customHeight="1" x14ac:dyDescent="0.15">
      <c r="B131" s="26" t="s">
        <v>177</v>
      </c>
      <c r="C131" s="37">
        <v>100734</v>
      </c>
      <c r="D131" s="29">
        <f t="shared" si="35"/>
        <v>1</v>
      </c>
      <c r="E131" s="20">
        <v>0</v>
      </c>
      <c r="F131" s="20">
        <v>0</v>
      </c>
      <c r="G131" s="20">
        <v>0</v>
      </c>
      <c r="H131" s="20">
        <v>0</v>
      </c>
      <c r="I131" s="20">
        <v>0</v>
      </c>
      <c r="J131" s="20">
        <v>6</v>
      </c>
      <c r="K131" s="23"/>
      <c r="L131" s="24">
        <f t="shared" si="36"/>
        <v>10</v>
      </c>
    </row>
    <row r="132" spans="2:12" ht="17.25" customHeight="1" x14ac:dyDescent="0.15">
      <c r="B132" s="26" t="s">
        <v>182</v>
      </c>
      <c r="C132" s="37">
        <v>22366</v>
      </c>
      <c r="D132" s="29">
        <f t="shared" si="35"/>
        <v>2</v>
      </c>
      <c r="E132" s="20">
        <v>16</v>
      </c>
      <c r="F132" s="20">
        <v>16</v>
      </c>
      <c r="G132" s="20">
        <v>0</v>
      </c>
      <c r="H132" s="20">
        <v>0</v>
      </c>
      <c r="I132" s="20">
        <v>0</v>
      </c>
      <c r="J132" s="20">
        <v>0</v>
      </c>
      <c r="K132" s="23"/>
      <c r="L132" s="24">
        <f t="shared" si="36"/>
        <v>20</v>
      </c>
    </row>
  </sheetData>
  <sortState ref="B76:H91">
    <sortCondition ref="B76:B91"/>
  </sortState>
  <mergeCells count="1">
    <mergeCell ref="E1:K1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11</vt:i4>
      </vt:variant>
    </vt:vector>
  </HeadingPairs>
  <TitlesOfParts>
    <vt:vector size="18" baseType="lpstr">
      <vt:lpstr>Nationals - Drag Cars</vt:lpstr>
      <vt:lpstr>Nationals - Bikes</vt:lpstr>
      <vt:lpstr>Regionals - Drag Cars</vt:lpstr>
      <vt:lpstr>Regionals - Street Cars-Bikes</vt:lpstr>
      <vt:lpstr>TMSC - Drag Cars</vt:lpstr>
      <vt:lpstr>TMSC - Street Cars</vt:lpstr>
      <vt:lpstr>Points Master</vt:lpstr>
      <vt:lpstr>'Nationals - Bikes'!Print_Area</vt:lpstr>
      <vt:lpstr>'Nationals - Drag Cars'!Print_Area</vt:lpstr>
      <vt:lpstr>'Regionals - Drag Cars'!Print_Area</vt:lpstr>
      <vt:lpstr>'Regionals - Street Cars-Bikes'!Print_Area</vt:lpstr>
      <vt:lpstr>'TMSC - Drag Cars'!Print_Area</vt:lpstr>
      <vt:lpstr>'TMSC - Street Cars'!Print_Area</vt:lpstr>
      <vt:lpstr>'Nationals - Bikes'!Print_Titles</vt:lpstr>
      <vt:lpstr>'Nationals - Drag Cars'!Print_Titles</vt:lpstr>
      <vt:lpstr>'Regionals - Drag Cars'!Print_Titles</vt:lpstr>
      <vt:lpstr>'Regionals - Street Cars-Bikes'!Print_Titles</vt:lpstr>
      <vt:lpstr>'TMSC - Drag Cars'!Print_Titles</vt:lpstr>
    </vt:vector>
  </TitlesOfParts>
  <Company>V.R. ENGINEERING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IAN J.RUSSELL</dc:creator>
  <cp:lastModifiedBy>Karin Brittion</cp:lastModifiedBy>
  <cp:lastPrinted>2016-11-03T12:47:14Z</cp:lastPrinted>
  <dcterms:created xsi:type="dcterms:W3CDTF">2002-01-31T20:10:53Z</dcterms:created>
  <dcterms:modified xsi:type="dcterms:W3CDTF">2016-11-14T12:23:03Z</dcterms:modified>
</cp:coreProperties>
</file>