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818"/>
  </bookViews>
  <sheets>
    <sheet name="Overall" sheetId="1" r:id="rId1"/>
    <sheet name="Ron Slyper Trophy (B)" sheetId="11" r:id="rId2"/>
    <sheet name="Dave Hastie Trophy (C)" sheetId="10" r:id="rId3"/>
    <sheet name="Locost Trophy (L)" sheetId="9" r:id="rId4"/>
    <sheet name="Club Class T" sheetId="8" r:id="rId5"/>
    <sheet name="Invitation Class X" sheetId="7" r:id="rId6"/>
    <sheet name="Index Of Perf" sheetId="12" r:id="rId7"/>
    <sheet name="Enduros" sheetId="13" r:id="rId8"/>
  </sheets>
  <calcPr calcId="162913"/>
</workbook>
</file>

<file path=xl/calcChain.xml><?xml version="1.0" encoding="utf-8"?>
<calcChain xmlns="http://schemas.openxmlformats.org/spreadsheetml/2006/main">
  <c r="E47" i="1" l="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H49" i="11"/>
  <c r="G49" i="11"/>
  <c r="E46" i="1"/>
  <c r="AA36" i="11"/>
  <c r="D36" i="11"/>
  <c r="D24" i="9"/>
  <c r="D49" i="11" l="1"/>
  <c r="E34" i="13" l="1"/>
  <c r="D36" i="9"/>
  <c r="D12" i="7"/>
  <c r="D35" i="9" l="1"/>
  <c r="E41" i="13" l="1"/>
  <c r="E12" i="13"/>
  <c r="E20" i="13"/>
  <c r="E37" i="1" l="1"/>
  <c r="E50" i="1"/>
  <c r="E54" i="1"/>
  <c r="AA35" i="11"/>
  <c r="AA32" i="11"/>
  <c r="D35" i="11"/>
  <c r="D32" i="11"/>
  <c r="D20" i="9"/>
  <c r="E32" i="13" l="1"/>
  <c r="E35" i="13"/>
  <c r="E36" i="13"/>
  <c r="E44" i="1" l="1"/>
  <c r="E22" i="1"/>
  <c r="D16" i="11"/>
  <c r="D28" i="11"/>
  <c r="D11" i="8"/>
  <c r="E19" i="13" l="1"/>
  <c r="D33" i="9" l="1"/>
  <c r="E22" i="13" l="1"/>
  <c r="E18" i="13"/>
  <c r="E14" i="13"/>
  <c r="E11" i="13"/>
  <c r="E21" i="13"/>
  <c r="E23" i="13"/>
  <c r="E24" i="13"/>
  <c r="E17" i="13"/>
  <c r="E25" i="13"/>
  <c r="E16" i="13"/>
  <c r="E13" i="13"/>
  <c r="E28" i="13"/>
  <c r="E29" i="13"/>
  <c r="E30" i="13"/>
  <c r="E33" i="13"/>
  <c r="E39" i="13"/>
  <c r="E38" i="13"/>
  <c r="E15" i="13"/>
  <c r="E43" i="1" l="1"/>
  <c r="E21" i="1"/>
  <c r="E16" i="1"/>
  <c r="E38" i="1"/>
  <c r="E49" i="1"/>
  <c r="E53" i="1"/>
  <c r="E40" i="1"/>
  <c r="E48" i="1"/>
  <c r="E29" i="1"/>
  <c r="E30" i="1"/>
  <c r="E34" i="1"/>
  <c r="D31" i="11"/>
  <c r="D29" i="11"/>
  <c r="AA29" i="11"/>
  <c r="AA31" i="11"/>
  <c r="AA28" i="11"/>
  <c r="D26" i="11"/>
  <c r="D30" i="11"/>
  <c r="D20" i="11"/>
  <c r="D21" i="11"/>
  <c r="AA21" i="11"/>
  <c r="AA20" i="11"/>
  <c r="AA30" i="11"/>
  <c r="AA26" i="11"/>
  <c r="AA23" i="11"/>
  <c r="D23" i="11"/>
  <c r="D25" i="11"/>
  <c r="D13" i="10"/>
  <c r="D22" i="9"/>
  <c r="D16" i="9"/>
  <c r="D14" i="9"/>
  <c r="I44" i="13" l="1"/>
  <c r="J44" i="13"/>
  <c r="K44" i="13"/>
  <c r="L44" i="13"/>
  <c r="M44" i="13"/>
  <c r="N44" i="13"/>
  <c r="O44" i="13"/>
  <c r="P44" i="13"/>
  <c r="Q44" i="13"/>
  <c r="H44" i="13"/>
  <c r="AB28" i="13" l="1"/>
  <c r="E42" i="1" l="1"/>
  <c r="D27" i="11"/>
  <c r="E41" i="1" l="1"/>
  <c r="E45" i="1"/>
  <c r="E52" i="1"/>
  <c r="E51" i="1"/>
  <c r="E26" i="1"/>
  <c r="D33" i="11"/>
  <c r="D34" i="11"/>
  <c r="D18" i="11"/>
  <c r="D21" i="9" l="1"/>
  <c r="D23" i="9"/>
  <c r="D13" i="8"/>
  <c r="H38" i="9" l="1"/>
  <c r="G38" i="9"/>
  <c r="G36" i="7" l="1"/>
  <c r="G30" i="8"/>
  <c r="G32" i="10"/>
  <c r="H62" i="1" l="1"/>
  <c r="H61" i="1"/>
  <c r="AA11" i="11"/>
  <c r="AA12" i="11"/>
  <c r="AA16" i="11"/>
  <c r="AA25" i="11"/>
  <c r="AA27" i="11"/>
  <c r="AA34" i="11"/>
  <c r="AA33" i="11"/>
  <c r="AA18" i="11"/>
  <c r="AA22" i="11"/>
  <c r="AA19" i="11"/>
  <c r="AA17" i="11"/>
  <c r="AA14" i="11"/>
  <c r="AA24" i="11"/>
  <c r="AA13" i="11"/>
  <c r="AA15" i="11"/>
  <c r="AA25" i="10"/>
  <c r="AA24" i="10"/>
  <c r="AA23" i="10"/>
  <c r="AA22" i="10"/>
  <c r="AA21" i="10"/>
  <c r="AA20" i="10"/>
  <c r="AA19" i="10"/>
  <c r="AA18" i="10"/>
  <c r="AA17" i="10"/>
  <c r="AA16" i="10"/>
  <c r="AA13" i="10"/>
  <c r="AA11" i="10"/>
  <c r="AA12" i="10"/>
  <c r="AA14" i="10"/>
  <c r="AA15" i="10"/>
  <c r="D15" i="9"/>
  <c r="D19" i="9"/>
  <c r="D18" i="9"/>
  <c r="D12" i="9"/>
  <c r="D17" i="9"/>
  <c r="D13" i="9"/>
  <c r="AA19" i="8"/>
  <c r="AA18" i="8"/>
  <c r="AA17" i="8"/>
  <c r="AA16" i="8"/>
  <c r="AA15" i="8"/>
  <c r="AA14" i="8"/>
  <c r="AA12" i="8"/>
  <c r="AA9" i="11" l="1"/>
  <c r="AA9" i="10"/>
  <c r="D11" i="9"/>
  <c r="D39" i="9" s="1"/>
  <c r="D12" i="8"/>
  <c r="D31" i="8" s="1"/>
  <c r="D11" i="7"/>
  <c r="D37" i="7" s="1"/>
  <c r="F60" i="1" l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47" i="1"/>
  <c r="G47" i="1" s="1"/>
  <c r="F46" i="1"/>
  <c r="G46" i="1" s="1"/>
  <c r="F37" i="1"/>
  <c r="G37" i="1" s="1"/>
  <c r="F54" i="1"/>
  <c r="G54" i="1" s="1"/>
  <c r="F50" i="1"/>
  <c r="G50" i="1" s="1"/>
  <c r="F44" i="1"/>
  <c r="G44" i="1" s="1"/>
  <c r="F22" i="1"/>
  <c r="G22" i="1" s="1"/>
  <c r="F43" i="1"/>
  <c r="G43" i="1" s="1"/>
  <c r="F21" i="1"/>
  <c r="G21" i="1" s="1"/>
  <c r="F16" i="1"/>
  <c r="G16" i="1" s="1"/>
  <c r="F38" i="1"/>
  <c r="G38" i="1" s="1"/>
  <c r="F49" i="1"/>
  <c r="G49" i="1" s="1"/>
  <c r="F53" i="1"/>
  <c r="G53" i="1" s="1"/>
  <c r="F40" i="1"/>
  <c r="G40" i="1" s="1"/>
  <c r="F48" i="1"/>
  <c r="G48" i="1" s="1"/>
  <c r="F29" i="1"/>
  <c r="G29" i="1" s="1"/>
  <c r="F30" i="1"/>
  <c r="G30" i="1" s="1"/>
  <c r="F34" i="1"/>
  <c r="G34" i="1" s="1"/>
  <c r="F42" i="1"/>
  <c r="G42" i="1" s="1"/>
  <c r="F41" i="1"/>
  <c r="G41" i="1" s="1"/>
  <c r="F45" i="1"/>
  <c r="G45" i="1" s="1"/>
  <c r="F52" i="1"/>
  <c r="G52" i="1" s="1"/>
  <c r="F51" i="1"/>
  <c r="G51" i="1" s="1"/>
  <c r="F26" i="1"/>
  <c r="G26" i="1" s="1"/>
  <c r="F18" i="1"/>
  <c r="E18" i="1"/>
  <c r="F31" i="1"/>
  <c r="E31" i="1"/>
  <c r="F25" i="1"/>
  <c r="E25" i="1"/>
  <c r="F14" i="1"/>
  <c r="E14" i="1"/>
  <c r="F23" i="1"/>
  <c r="E23" i="1"/>
  <c r="F15" i="1"/>
  <c r="E15" i="1"/>
  <c r="F13" i="1"/>
  <c r="E13" i="1"/>
  <c r="F32" i="1"/>
  <c r="G32" i="1" s="1"/>
  <c r="E32" i="1"/>
  <c r="F36" i="1"/>
  <c r="E36" i="1"/>
  <c r="F28" i="1"/>
  <c r="E28" i="1"/>
  <c r="F39" i="1"/>
  <c r="E39" i="1"/>
  <c r="F33" i="1"/>
  <c r="E33" i="1"/>
  <c r="F24" i="1"/>
  <c r="E24" i="1"/>
  <c r="F27" i="1"/>
  <c r="E27" i="1"/>
  <c r="F19" i="1"/>
  <c r="E19" i="1"/>
  <c r="F17" i="1"/>
  <c r="E17" i="1"/>
  <c r="F35" i="1"/>
  <c r="E35" i="1"/>
  <c r="F20" i="1"/>
  <c r="E20" i="1"/>
  <c r="F12" i="1"/>
  <c r="E12" i="1"/>
  <c r="F11" i="1"/>
  <c r="E11" i="1"/>
  <c r="G39" i="1" l="1"/>
  <c r="G36" i="1"/>
  <c r="G14" i="1"/>
  <c r="G31" i="1"/>
  <c r="G13" i="1"/>
  <c r="G23" i="1"/>
  <c r="G25" i="1"/>
  <c r="G18" i="1"/>
  <c r="G15" i="1"/>
  <c r="G28" i="1"/>
  <c r="G12" i="1"/>
  <c r="G35" i="1"/>
  <c r="G20" i="1"/>
  <c r="G17" i="1"/>
  <c r="G27" i="1"/>
  <c r="G33" i="1"/>
  <c r="G19" i="1"/>
  <c r="G24" i="1"/>
  <c r="G11" i="1"/>
  <c r="F49" i="11" l="1"/>
  <c r="E49" i="11"/>
  <c r="D48" i="11"/>
  <c r="D47" i="11"/>
  <c r="D46" i="11"/>
  <c r="D45" i="11"/>
  <c r="D43" i="11"/>
  <c r="D42" i="11"/>
  <c r="D41" i="11"/>
  <c r="D40" i="11"/>
  <c r="D39" i="11"/>
  <c r="D38" i="1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F36" i="7"/>
  <c r="E36" i="7"/>
  <c r="D35" i="7"/>
  <c r="D34" i="7"/>
  <c r="D33" i="7"/>
  <c r="D31" i="7"/>
  <c r="D30" i="7"/>
  <c r="D29" i="7"/>
  <c r="D28" i="7"/>
  <c r="D27" i="7"/>
  <c r="Z30" i="8"/>
  <c r="AA62" i="1" s="1"/>
  <c r="Y30" i="8"/>
  <c r="X30" i="8"/>
  <c r="W30" i="8"/>
  <c r="X62" i="1" s="1"/>
  <c r="V30" i="8"/>
  <c r="W62" i="1" s="1"/>
  <c r="U30" i="8"/>
  <c r="T30" i="8"/>
  <c r="S30" i="8"/>
  <c r="T62" i="1" s="1"/>
  <c r="R30" i="8"/>
  <c r="S62" i="1" s="1"/>
  <c r="Q30" i="8"/>
  <c r="P30" i="8"/>
  <c r="O30" i="8"/>
  <c r="P62" i="1" s="1"/>
  <c r="N30" i="8"/>
  <c r="O62" i="1" s="1"/>
  <c r="M30" i="8"/>
  <c r="L30" i="8"/>
  <c r="K30" i="8"/>
  <c r="J30" i="8"/>
  <c r="K62" i="1" s="1"/>
  <c r="I30" i="8"/>
  <c r="H30" i="8"/>
  <c r="F30" i="8"/>
  <c r="E30" i="8"/>
  <c r="D27" i="8"/>
  <c r="D29" i="8"/>
  <c r="D28" i="8"/>
  <c r="D21" i="8"/>
  <c r="D23" i="8"/>
  <c r="D22" i="8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AA24" i="9" s="1"/>
  <c r="V38" i="9"/>
  <c r="W38" i="9"/>
  <c r="X38" i="9"/>
  <c r="Y38" i="9"/>
  <c r="Z38" i="9"/>
  <c r="F38" i="9"/>
  <c r="E38" i="9"/>
  <c r="D34" i="9"/>
  <c r="D37" i="9"/>
  <c r="D27" i="9"/>
  <c r="D28" i="9"/>
  <c r="D30" i="9"/>
  <c r="D29" i="9"/>
  <c r="E61" i="1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F32" i="10"/>
  <c r="E32" i="10"/>
  <c r="D30" i="10"/>
  <c r="D29" i="10"/>
  <c r="D31" i="10"/>
  <c r="D28" i="10"/>
  <c r="E25" i="10"/>
  <c r="E24" i="10"/>
  <c r="E23" i="10"/>
  <c r="E22" i="10"/>
  <c r="E21" i="10"/>
  <c r="E20" i="10"/>
  <c r="E19" i="10"/>
  <c r="E18" i="10"/>
  <c r="E17" i="10"/>
  <c r="E16" i="10"/>
  <c r="E13" i="10"/>
  <c r="E11" i="10"/>
  <c r="D11" i="10"/>
  <c r="E12" i="10"/>
  <c r="D12" i="10"/>
  <c r="E14" i="10"/>
  <c r="D14" i="10"/>
  <c r="E15" i="10"/>
  <c r="D15" i="10"/>
  <c r="E16" i="11"/>
  <c r="E25" i="11"/>
  <c r="F25" i="11" s="1"/>
  <c r="E27" i="11"/>
  <c r="E34" i="11"/>
  <c r="E33" i="11"/>
  <c r="E18" i="11"/>
  <c r="E22" i="11"/>
  <c r="D22" i="11"/>
  <c r="E19" i="11"/>
  <c r="D19" i="11"/>
  <c r="E17" i="11"/>
  <c r="D17" i="11"/>
  <c r="E14" i="11"/>
  <c r="D14" i="11"/>
  <c r="E24" i="11"/>
  <c r="D24" i="11"/>
  <c r="E13" i="11"/>
  <c r="D13" i="11"/>
  <c r="E15" i="11"/>
  <c r="D15" i="11"/>
  <c r="E12" i="11"/>
  <c r="D12" i="11"/>
  <c r="E11" i="11"/>
  <c r="D11" i="11"/>
  <c r="E44" i="13"/>
  <c r="R9" i="13"/>
  <c r="D32" i="10" l="1"/>
  <c r="D30" i="8"/>
  <c r="N62" i="1"/>
  <c r="R62" i="1"/>
  <c r="V62" i="1"/>
  <c r="Z62" i="1"/>
  <c r="D36" i="7"/>
  <c r="D38" i="9"/>
  <c r="Y61" i="1"/>
  <c r="U61" i="1"/>
  <c r="M61" i="1"/>
  <c r="AA22" i="9"/>
  <c r="AA20" i="9"/>
  <c r="AA23" i="9"/>
  <c r="AA21" i="9"/>
  <c r="Q61" i="1"/>
  <c r="AA14" i="9"/>
  <c r="AA16" i="9"/>
  <c r="L62" i="1"/>
  <c r="AA11" i="8"/>
  <c r="M62" i="1"/>
  <c r="Q62" i="1"/>
  <c r="U62" i="1"/>
  <c r="Y62" i="1"/>
  <c r="J62" i="1"/>
  <c r="AA13" i="8"/>
  <c r="D33" i="10"/>
  <c r="X61" i="1"/>
  <c r="T61" i="1"/>
  <c r="P61" i="1"/>
  <c r="L61" i="1"/>
  <c r="AA61" i="1"/>
  <c r="W61" i="1"/>
  <c r="S61" i="1"/>
  <c r="O61" i="1"/>
  <c r="K61" i="1"/>
  <c r="Z61" i="1"/>
  <c r="V61" i="1"/>
  <c r="R61" i="1"/>
  <c r="N61" i="1"/>
  <c r="J61" i="1"/>
  <c r="AA15" i="9"/>
  <c r="I61" i="1"/>
  <c r="I62" i="1"/>
  <c r="AA17" i="9"/>
  <c r="AA19" i="9"/>
  <c r="AA13" i="9"/>
  <c r="AA18" i="9"/>
  <c r="AA12" i="9"/>
  <c r="AA11" i="9"/>
  <c r="F11" i="11"/>
  <c r="F27" i="11"/>
  <c r="F12" i="11"/>
  <c r="F18" i="11"/>
  <c r="F24" i="11"/>
  <c r="F22" i="11"/>
  <c r="D50" i="11"/>
  <c r="F14" i="11"/>
  <c r="F16" i="11"/>
  <c r="F15" i="11"/>
  <c r="F19" i="11"/>
  <c r="F33" i="11"/>
  <c r="F13" i="11"/>
  <c r="F17" i="11"/>
  <c r="F34" i="11"/>
  <c r="F19" i="10"/>
  <c r="F20" i="10"/>
  <c r="F22" i="10"/>
  <c r="F23" i="10"/>
  <c r="F15" i="10"/>
  <c r="F12" i="10"/>
  <c r="F13" i="10"/>
  <c r="F17" i="10"/>
  <c r="F24" i="10"/>
  <c r="F14" i="10"/>
  <c r="F11" i="10"/>
  <c r="F21" i="10"/>
  <c r="F25" i="10"/>
  <c r="F16" i="10"/>
  <c r="F18" i="10"/>
  <c r="E63" i="1" l="1"/>
  <c r="AA30" i="8"/>
  <c r="AA9" i="9"/>
  <c r="AB9" i="1" s="1"/>
  <c r="AA38" i="9"/>
  <c r="AA9" i="8"/>
  <c r="E56" i="12" l="1"/>
  <c r="AB55" i="12" l="1"/>
  <c r="E55" i="12"/>
  <c r="F55" i="12"/>
  <c r="E43" i="12"/>
  <c r="F43" i="12"/>
  <c r="E51" i="12"/>
  <c r="F51" i="12"/>
  <c r="G43" i="12" l="1"/>
  <c r="G55" i="12"/>
  <c r="E52" i="12"/>
  <c r="F52" i="12"/>
  <c r="AB38" i="12"/>
  <c r="E38" i="12"/>
  <c r="G51" i="12"/>
  <c r="G52" i="12" l="1"/>
  <c r="F37" i="12"/>
  <c r="E37" i="12"/>
  <c r="E30" i="12"/>
  <c r="F30" i="12"/>
  <c r="F22" i="12"/>
  <c r="E22" i="12"/>
  <c r="E39" i="12"/>
  <c r="F39" i="12"/>
  <c r="AB46" i="12"/>
  <c r="E46" i="12"/>
  <c r="E44" i="12"/>
  <c r="E34" i="12"/>
  <c r="F34" i="12"/>
  <c r="E40" i="12"/>
  <c r="F40" i="12"/>
  <c r="E33" i="12"/>
  <c r="F33" i="12"/>
  <c r="F49" i="12"/>
  <c r="E49" i="12"/>
  <c r="F23" i="12"/>
  <c r="E23" i="12"/>
  <c r="E42" i="12"/>
  <c r="F42" i="12"/>
  <c r="G39" i="12" l="1"/>
  <c r="G30" i="12"/>
  <c r="G42" i="12"/>
  <c r="G49" i="12"/>
  <c r="G40" i="12"/>
  <c r="E54" i="12"/>
  <c r="F54" i="12"/>
  <c r="G23" i="12"/>
  <c r="G34" i="12"/>
  <c r="G37" i="12"/>
  <c r="G33" i="12"/>
  <c r="G22" i="12"/>
  <c r="E45" i="12" l="1"/>
  <c r="F45" i="12"/>
  <c r="E41" i="12"/>
  <c r="F41" i="12"/>
  <c r="E47" i="12"/>
  <c r="E53" i="12"/>
  <c r="F53" i="12"/>
  <c r="E48" i="12"/>
  <c r="F48" i="12"/>
  <c r="G54" i="12"/>
  <c r="E50" i="12"/>
  <c r="F50" i="12"/>
  <c r="G50" i="12" l="1"/>
  <c r="G41" i="12"/>
  <c r="G53" i="12"/>
  <c r="G48" i="12"/>
  <c r="F12" i="12"/>
  <c r="E12" i="12"/>
  <c r="F14" i="12"/>
  <c r="E14" i="12"/>
  <c r="F17" i="12"/>
  <c r="E17" i="12"/>
  <c r="F26" i="12"/>
  <c r="E26" i="12"/>
  <c r="F21" i="12"/>
  <c r="E21" i="12"/>
  <c r="E24" i="12"/>
  <c r="F24" i="12"/>
  <c r="F25" i="12"/>
  <c r="E25" i="12"/>
  <c r="F27" i="12"/>
  <c r="E27" i="12"/>
  <c r="F28" i="12"/>
  <c r="E28" i="12"/>
  <c r="G45" i="12"/>
  <c r="F18" i="12"/>
  <c r="E18" i="12"/>
  <c r="F13" i="12"/>
  <c r="E13" i="12"/>
  <c r="G13" i="12" s="1"/>
  <c r="AB31" i="12"/>
  <c r="E31" i="12"/>
  <c r="F31" i="12"/>
  <c r="F15" i="12"/>
  <c r="E15" i="12"/>
  <c r="F16" i="12"/>
  <c r="E16" i="12"/>
  <c r="AB20" i="12"/>
  <c r="E20" i="12"/>
  <c r="F20" i="12"/>
  <c r="E36" i="12"/>
  <c r="F36" i="12"/>
  <c r="F19" i="12"/>
  <c r="E19" i="12"/>
  <c r="F35" i="12"/>
  <c r="E35" i="12"/>
  <c r="E32" i="12"/>
  <c r="F32" i="12"/>
  <c r="F29" i="12"/>
  <c r="E29" i="12"/>
  <c r="G32" i="12" l="1"/>
  <c r="G19" i="12"/>
  <c r="G20" i="12"/>
  <c r="G15" i="12"/>
  <c r="G27" i="12"/>
  <c r="G24" i="12"/>
  <c r="G26" i="12"/>
  <c r="G14" i="12"/>
  <c r="G35" i="12"/>
  <c r="G16" i="12"/>
  <c r="G18" i="12"/>
  <c r="G28" i="12"/>
  <c r="G21" i="12"/>
  <c r="G12" i="12"/>
  <c r="G29" i="12"/>
  <c r="G36" i="12"/>
  <c r="G31" i="12"/>
  <c r="G25" i="12"/>
  <c r="G17" i="12"/>
  <c r="AB11" i="12" l="1"/>
  <c r="F11" i="12"/>
  <c r="E11" i="12"/>
  <c r="AB56" i="12"/>
  <c r="AB51" i="12"/>
  <c r="AB43" i="12"/>
  <c r="AB52" i="12"/>
  <c r="AB37" i="12"/>
  <c r="AB34" i="12"/>
  <c r="AB23" i="12"/>
  <c r="AB39" i="12"/>
  <c r="AB49" i="12"/>
  <c r="AB22" i="12"/>
  <c r="AB44" i="12"/>
  <c r="AB33" i="12"/>
  <c r="AB30" i="12"/>
  <c r="AB40" i="12"/>
  <c r="AB42" i="12"/>
  <c r="AB54" i="12"/>
  <c r="AB45" i="12"/>
  <c r="AB53" i="12"/>
  <c r="AB47" i="12"/>
  <c r="AB41" i="12"/>
  <c r="AB48" i="12"/>
  <c r="AB50" i="12"/>
  <c r="AB12" i="12"/>
  <c r="AB21" i="12"/>
  <c r="AB28" i="12"/>
  <c r="AB18" i="12"/>
  <c r="AB16" i="12"/>
  <c r="AB35" i="12"/>
  <c r="AB26" i="12"/>
  <c r="AB27" i="12"/>
  <c r="AB15" i="12"/>
  <c r="AB19" i="12"/>
  <c r="AB17" i="12"/>
  <c r="AB25" i="12"/>
  <c r="AB36" i="12"/>
  <c r="AB29" i="12"/>
  <c r="AB14" i="12"/>
  <c r="AB24" i="12"/>
  <c r="AB13" i="12"/>
  <c r="AB32" i="12"/>
  <c r="G11" i="12" l="1"/>
  <c r="AB9" i="12"/>
</calcChain>
</file>

<file path=xl/comments1.xml><?xml version="1.0" encoding="utf-8"?>
<comments xmlns="http://schemas.openxmlformats.org/spreadsheetml/2006/main">
  <authors>
    <author>Ken</author>
  </authors>
  <commentList>
    <comment ref="T45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</commentList>
</comments>
</file>

<file path=xl/comments2.xml><?xml version="1.0" encoding="utf-8"?>
<comments xmlns="http://schemas.openxmlformats.org/spreadsheetml/2006/main">
  <authors>
    <author>Ken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Moved up to class B</t>
        </r>
      </text>
    </comment>
  </commentList>
</comments>
</file>

<file path=xl/comments3.xml><?xml version="1.0" encoding="utf-8"?>
<comments xmlns="http://schemas.openxmlformats.org/spreadsheetml/2006/main">
  <authors>
    <author>Ken</author>
  </authors>
  <commentList>
    <comment ref="S2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</commentList>
</comments>
</file>

<file path=xl/comments4.xml><?xml version="1.0" encoding="utf-8"?>
<comments xmlns="http://schemas.openxmlformats.org/spreadsheetml/2006/main">
  <authors>
    <author>Ken</author>
  </authors>
  <commentList>
    <comment ref="T52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</commentList>
</comments>
</file>

<file path=xl/sharedStrings.xml><?xml version="1.0" encoding="utf-8"?>
<sst xmlns="http://schemas.openxmlformats.org/spreadsheetml/2006/main" count="1139" uniqueCount="198">
  <si>
    <t>Competitor</t>
  </si>
  <si>
    <t>H1</t>
  </si>
  <si>
    <t>H2</t>
  </si>
  <si>
    <t>No.</t>
  </si>
  <si>
    <t>Did not complete 66% of race</t>
  </si>
  <si>
    <t>not classified as a finisher</t>
  </si>
  <si>
    <t>Did Not Start</t>
  </si>
  <si>
    <t>TOT</t>
  </si>
  <si>
    <t>PTS</t>
  </si>
  <si>
    <t>Class C cut-off break out</t>
  </si>
  <si>
    <t>Rookies</t>
  </si>
  <si>
    <t>Disqualified due to Technical infringement</t>
  </si>
  <si>
    <t>Wins</t>
  </si>
  <si>
    <t>Cl.</t>
  </si>
  <si>
    <t xml:space="preserve">Disqualified </t>
  </si>
  <si>
    <t>Total entrants</t>
  </si>
  <si>
    <t>Dezzi</t>
  </si>
  <si>
    <t>3</t>
  </si>
  <si>
    <t>Net</t>
  </si>
  <si>
    <t>Discard</t>
  </si>
  <si>
    <t>points</t>
  </si>
  <si>
    <t>Class Change</t>
  </si>
  <si>
    <t xml:space="preserve">Zwart </t>
  </si>
  <si>
    <t>Phak</t>
  </si>
  <si>
    <t>Zwart</t>
  </si>
  <si>
    <t>No. of Entrants per race (incl. X &amp; T)</t>
  </si>
  <si>
    <t>Avg. No. of Entrants (incl. X &amp; T)</t>
  </si>
  <si>
    <t>2017 SOUTH AFRICAN NORTHERN REGIONS LOTUS CHALLENGE CHAMPIONSHIP - OVERALL</t>
  </si>
  <si>
    <t>Pos.</t>
  </si>
  <si>
    <t>M-Vaal</t>
  </si>
  <si>
    <t>RSR</t>
  </si>
  <si>
    <t>Kyal</t>
  </si>
  <si>
    <t>2017 NORTHERN REGIONS LOTUS CHALLENGE CHAMPIONSHIP - RON SLYPER TROPHY (Class B)</t>
  </si>
  <si>
    <t>2017 NORTHERN REGIONS LOTUS CHALLENGE CHAMPIONSHIP - DAVE HASTIE TROPHY (Class C)</t>
  </si>
  <si>
    <t>Avg. No. of Competitors</t>
  </si>
  <si>
    <t>ALLEN Sean</t>
  </si>
  <si>
    <t>du TOIT Juan</t>
  </si>
  <si>
    <t>KNIGHTS Ben</t>
  </si>
  <si>
    <t>LOCHMANN Willy</t>
  </si>
  <si>
    <t>MAXWELL Wesley</t>
  </si>
  <si>
    <t>COETZEE David</t>
  </si>
  <si>
    <t>VIVIERS Johan</t>
  </si>
  <si>
    <t>van JAARSVELDT Garry</t>
  </si>
  <si>
    <t>van NIEKERK Jannie</t>
  </si>
  <si>
    <t>BLOMQUIST Rowan</t>
  </si>
  <si>
    <t>MARSHALL Len</t>
  </si>
  <si>
    <t>GABLE Jeff</t>
  </si>
  <si>
    <t>HEWITT Sean</t>
  </si>
  <si>
    <t>JONES Connor</t>
  </si>
  <si>
    <t>FALKINER Thomas</t>
  </si>
  <si>
    <t>SCHAAP Carel</t>
  </si>
  <si>
    <t>ALBERTS Fred</t>
  </si>
  <si>
    <t>COHEN Nolan</t>
  </si>
  <si>
    <t>B</t>
  </si>
  <si>
    <t>C</t>
  </si>
  <si>
    <t>L</t>
  </si>
  <si>
    <t>No. of Entrants</t>
  </si>
  <si>
    <t>Total entrants (Excl. X &amp; T)</t>
  </si>
  <si>
    <t>2017 SOUTH AFRICAN NORTHERN REGIONS LOTUS CHALLENGE CHAMPIONSHIP - LOCOST TROPHY (Class L)</t>
  </si>
  <si>
    <t>2017 LOTUS CHALLENGE CLUB CHAMPIONSHIP FOR CLASS T</t>
  </si>
  <si>
    <t>2017 LOTUS CHALLENGE CLUB CHAMPIONSHIP FOR CLASS X</t>
  </si>
  <si>
    <t>2017 LOTUS CHALLENGE INDEX OF PERFORMANCE CLUB CHAMPIONSHIP</t>
  </si>
  <si>
    <t>2017 LOTUS CHALLENGE ENDURANCE CLUB CHAMPIONSHIP</t>
  </si>
  <si>
    <t>KRUGER Jeffrey</t>
  </si>
  <si>
    <t>JERMY David</t>
  </si>
  <si>
    <t>CASILLO Andrea</t>
  </si>
  <si>
    <t xml:space="preserve">Masters </t>
  </si>
  <si>
    <t>Rowan Blomquist</t>
  </si>
  <si>
    <t>Willy Lochmann</t>
  </si>
  <si>
    <t>Wesley Maxwell</t>
  </si>
  <si>
    <t>Juan du Toit</t>
  </si>
  <si>
    <t>Ben Knights</t>
  </si>
  <si>
    <t>Thomas Falkiner</t>
  </si>
  <si>
    <t>Fred Alberts</t>
  </si>
  <si>
    <t>Nolan Cohen</t>
  </si>
  <si>
    <t>Andrea Casillo</t>
  </si>
  <si>
    <t>David Jermy</t>
  </si>
  <si>
    <t>Jeffrey Kruger</t>
  </si>
  <si>
    <t>Carel Schaap</t>
  </si>
  <si>
    <t>Jeff Gable</t>
  </si>
  <si>
    <t>Jannie van Niekerk</t>
  </si>
  <si>
    <t>Connor Jones</t>
  </si>
  <si>
    <t>Sean Hewitt</t>
  </si>
  <si>
    <t>Len Marshall</t>
  </si>
  <si>
    <t>Johan Viviers</t>
  </si>
  <si>
    <t>T</t>
  </si>
  <si>
    <t>Sean Allen</t>
  </si>
  <si>
    <t>Muller Anton</t>
  </si>
  <si>
    <t>du PLESSIS Andre</t>
  </si>
  <si>
    <t>de LATER Neil</t>
  </si>
  <si>
    <t>GUSE Anton</t>
  </si>
  <si>
    <t>van der MERWE Derek</t>
  </si>
  <si>
    <t>SAMUEL Greg</t>
  </si>
  <si>
    <t>Derek van der Merwe</t>
  </si>
  <si>
    <t>Anton Guse</t>
  </si>
  <si>
    <t>Greg Samuel</t>
  </si>
  <si>
    <t>Anton Muller</t>
  </si>
  <si>
    <t>Andre du Plessis</t>
  </si>
  <si>
    <t>Neil de Later</t>
  </si>
  <si>
    <t>van BILJON Curtis</t>
  </si>
  <si>
    <t>D/Q due to Technical infringement</t>
  </si>
  <si>
    <t>David Coetzee</t>
  </si>
  <si>
    <t>Pos</t>
  </si>
  <si>
    <t>Pts</t>
  </si>
  <si>
    <t>Positions</t>
  </si>
  <si>
    <t>70%   =</t>
  </si>
  <si>
    <t>Laps</t>
  </si>
  <si>
    <t>No</t>
  </si>
  <si>
    <t>Cl</t>
  </si>
  <si>
    <t>Name</t>
  </si>
  <si>
    <t>laps</t>
  </si>
  <si>
    <t>Tot. time</t>
  </si>
  <si>
    <t>Byron Oliver</t>
  </si>
  <si>
    <t>Chris Hooman</t>
  </si>
  <si>
    <t>Allan Spies</t>
  </si>
  <si>
    <t>Steve Venter</t>
  </si>
  <si>
    <t>DNF</t>
  </si>
  <si>
    <t>John Oliver</t>
  </si>
  <si>
    <t>DNS</t>
  </si>
  <si>
    <t>X</t>
  </si>
  <si>
    <t>Points Structure</t>
  </si>
  <si>
    <t>1st</t>
  </si>
  <si>
    <t>2nd</t>
  </si>
  <si>
    <t>3rd</t>
  </si>
  <si>
    <t>4th</t>
  </si>
  <si>
    <t>5th</t>
  </si>
  <si>
    <t>6th</t>
  </si>
  <si>
    <t>Notes</t>
  </si>
  <si>
    <t>7th</t>
  </si>
  <si>
    <t xml:space="preserve">For Races outside Gauteng </t>
  </si>
  <si>
    <t>8th</t>
  </si>
  <si>
    <t xml:space="preserve">Add 10 Pts after 1 lap completed at any enduro session </t>
  </si>
  <si>
    <t>9th</t>
  </si>
  <si>
    <t>during the race weekend</t>
  </si>
  <si>
    <t>10th</t>
  </si>
  <si>
    <t>O/A</t>
  </si>
  <si>
    <t>Ettienne Strydom</t>
  </si>
  <si>
    <t>Clive  Wilmot</t>
  </si>
  <si>
    <t>Chris  Woolley</t>
  </si>
  <si>
    <t>Stuart  Woolley</t>
  </si>
  <si>
    <t>Jacques Loumeau</t>
  </si>
  <si>
    <t>Raymond Loumeau</t>
  </si>
  <si>
    <t>LOUMEAU Jacques</t>
  </si>
  <si>
    <t>BARNARD Rudi</t>
  </si>
  <si>
    <t>HOPKINS Roland</t>
  </si>
  <si>
    <t>STRYDOM Ettienne</t>
  </si>
  <si>
    <t>OLIVER Byron</t>
  </si>
  <si>
    <t>SPIES Allan</t>
  </si>
  <si>
    <t>MORDAUNT Rob</t>
  </si>
  <si>
    <t>OLIVER John</t>
  </si>
  <si>
    <t>VENTER Steve</t>
  </si>
  <si>
    <t>HOOMAN Chris</t>
  </si>
  <si>
    <t>C/B</t>
  </si>
  <si>
    <t>Did not complete 66% of race not classified as a finisher</t>
  </si>
  <si>
    <t>Disqualified due to a Technical infringement</t>
  </si>
  <si>
    <t>To be classified as a finisher a car must cross the finish line on the circuit</t>
  </si>
  <si>
    <t>(not in the pits) without outside assistance after completion of the race duration.</t>
  </si>
  <si>
    <t>A competitor must complete 70% of the total laps completed of the leading car</t>
  </si>
  <si>
    <t>in its class to be classified.</t>
  </si>
  <si>
    <t>For race durations longer than 90 minutes, double points are awarded.</t>
  </si>
  <si>
    <t>No of cars</t>
  </si>
  <si>
    <t>Dylan Mordaunt</t>
  </si>
  <si>
    <t>Rob Mordaunt</t>
  </si>
  <si>
    <t>ADLEM Mackie</t>
  </si>
  <si>
    <t>Chris Woolley</t>
  </si>
  <si>
    <t>Mackie Adlem</t>
  </si>
  <si>
    <t>Rudi Barnard</t>
  </si>
  <si>
    <t>Roland Hopkins</t>
  </si>
  <si>
    <t>MULLER Anton</t>
  </si>
  <si>
    <t>NEL Johan</t>
  </si>
  <si>
    <t>GEARING Rob</t>
  </si>
  <si>
    <t>Rob Gearing</t>
  </si>
  <si>
    <t>Johan Nel</t>
  </si>
  <si>
    <t>Phak 2H</t>
  </si>
  <si>
    <t>RSR A 1H</t>
  </si>
  <si>
    <t>HUMAN Andre</t>
  </si>
  <si>
    <t>KYNASTON Andrew</t>
  </si>
  <si>
    <t>ASKELAND Ryan</t>
  </si>
  <si>
    <t>Phak 1H</t>
  </si>
  <si>
    <t>Fastest Laps (heats 1 &amp; 2)</t>
  </si>
  <si>
    <t>Pole Positions (Achieved in Qual. &amp; H1)</t>
  </si>
  <si>
    <t>Ryan Askeland</t>
  </si>
  <si>
    <t>Andrew Kynaston</t>
  </si>
  <si>
    <t>Andre Human</t>
  </si>
  <si>
    <t>Estelle Vermooten</t>
  </si>
  <si>
    <t>LOUMEAU Raymond</t>
  </si>
  <si>
    <t>Ramond Loumeau</t>
  </si>
  <si>
    <t xml:space="preserve"> 01:02:17.155</t>
  </si>
  <si>
    <t xml:space="preserve"> 01:02:36.811</t>
  </si>
  <si>
    <t>Dezzi 1H</t>
  </si>
  <si>
    <t>John oliver</t>
  </si>
  <si>
    <t>WOOLEY Chris</t>
  </si>
  <si>
    <t>ADDICOTT Philip</t>
  </si>
  <si>
    <t>GREYLING Brian</t>
  </si>
  <si>
    <t>Garry van Jaarsveldt</t>
  </si>
  <si>
    <t>Curtis van Biljon</t>
  </si>
  <si>
    <t/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</si>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</sst>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0"/>
    <numFmt numFmtId="165" formatCode="hh:mm:ss.000"/>
  </numFmts>
  <fonts count="38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3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indexed="13"/>
      <name val="Tahoma"/>
      <family val="2"/>
    </font>
    <font>
      <b/>
      <sz val="8"/>
      <color rgb="FFFFFF00"/>
      <name val="Tahoma"/>
      <family val="2"/>
    </font>
    <font>
      <sz val="8"/>
      <color rgb="FFFF0000"/>
      <name val="Tahoma"/>
      <family val="2"/>
    </font>
    <font>
      <b/>
      <u/>
      <sz val="18"/>
      <name val="Calibri"/>
      <family val="2"/>
    </font>
    <font>
      <b/>
      <sz val="8"/>
      <color theme="0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4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u/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0"/>
      <color theme="1"/>
      <name val="Calibri"/>
      <family val="2"/>
      <scheme val="minor"/>
    </font>
    <font>
      <sz val="8"/>
      <color indexed="14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</cellStyleXfs>
  <cellXfs count="438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7" fillId="0" borderId="0" xfId="0" applyFont="1" applyAlignment="1"/>
    <xf numFmtId="16" fontId="7" fillId="0" borderId="0" xfId="0" applyNumberFormat="1" applyFont="1" applyAlignment="1"/>
    <xf numFmtId="0" fontId="7" fillId="0" borderId="0" xfId="0" applyFont="1"/>
    <xf numFmtId="0" fontId="5" fillId="0" borderId="0" xfId="0" applyFont="1" applyBorder="1"/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5" xfId="1" applyFont="1" applyFill="1" applyBorder="1" applyAlignment="1">
      <alignment horizontal="center"/>
    </xf>
    <xf numFmtId="1" fontId="5" fillId="0" borderId="6" xfId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/>
    <xf numFmtId="1" fontId="6" fillId="0" borderId="0" xfId="0" applyNumberFormat="1" applyFont="1"/>
    <xf numFmtId="1" fontId="5" fillId="0" borderId="0" xfId="0" applyNumberFormat="1" applyFont="1" applyBorder="1" applyAlignment="1"/>
    <xf numFmtId="0" fontId="4" fillId="0" borderId="0" xfId="0" applyFont="1" applyAlignment="1"/>
    <xf numFmtId="1" fontId="5" fillId="0" borderId="14" xfId="1" applyFont="1" applyFill="1" applyBorder="1" applyAlignment="1">
      <alignment horizontal="center"/>
    </xf>
    <xf numFmtId="1" fontId="5" fillId="0" borderId="15" xfId="1" applyFont="1" applyFill="1" applyBorder="1" applyAlignment="1">
      <alignment horizontal="center"/>
    </xf>
    <xf numFmtId="1" fontId="5" fillId="0" borderId="7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14" xfId="1" applyFont="1" applyFill="1" applyBorder="1" applyAlignment="1">
      <alignment horizontal="center"/>
    </xf>
    <xf numFmtId="1" fontId="7" fillId="0" borderId="15" xfId="1" applyFont="1" applyFill="1" applyBorder="1" applyAlignment="1">
      <alignment horizontal="center"/>
    </xf>
    <xf numFmtId="1" fontId="5" fillId="0" borderId="20" xfId="1" applyFont="1" applyFill="1" applyBorder="1" applyAlignment="1">
      <alignment horizontal="center"/>
    </xf>
    <xf numFmtId="1" fontId="5" fillId="0" borderId="9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22" xfId="1" applyFont="1" applyFill="1" applyBorder="1" applyAlignment="1">
      <alignment horizontal="center"/>
    </xf>
    <xf numFmtId="1" fontId="7" fillId="0" borderId="11" xfId="0" applyNumberFormat="1" applyFont="1" applyBorder="1" applyAlignment="1"/>
    <xf numFmtId="1" fontId="7" fillId="0" borderId="0" xfId="0" applyNumberFormat="1" applyFont="1" applyAlignment="1">
      <alignment horizontal="center"/>
    </xf>
    <xf numFmtId="0" fontId="5" fillId="0" borderId="7" xfId="3" applyFont="1" applyFill="1" applyBorder="1" applyAlignment="1"/>
    <xf numFmtId="0" fontId="5" fillId="0" borderId="4" xfId="3" applyFont="1" applyFill="1" applyBorder="1" applyAlignment="1"/>
    <xf numFmtId="0" fontId="5" fillId="0" borderId="15" xfId="0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1" fontId="10" fillId="0" borderId="0" xfId="0" applyNumberFormat="1" applyFont="1" applyFill="1" applyBorder="1" applyAlignment="1"/>
    <xf numFmtId="1" fontId="5" fillId="0" borderId="21" xfId="1" applyFont="1" applyFill="1" applyBorder="1" applyAlignment="1">
      <alignment horizontal="center"/>
    </xf>
    <xf numFmtId="1" fontId="5" fillId="0" borderId="13" xfId="1" applyFont="1" applyFill="1" applyBorder="1" applyAlignment="1">
      <alignment horizontal="center"/>
    </xf>
    <xf numFmtId="1" fontId="7" fillId="0" borderId="7" xfId="3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5" fillId="0" borderId="3" xfId="3" applyFont="1" applyFill="1" applyBorder="1" applyAlignment="1"/>
    <xf numFmtId="0" fontId="7" fillId="0" borderId="0" xfId="0" applyFont="1" applyAlignment="1">
      <alignment horizontal="right"/>
    </xf>
    <xf numFmtId="1" fontId="7" fillId="0" borderId="4" xfId="3" applyNumberFormat="1" applyFont="1" applyFill="1" applyBorder="1" applyAlignment="1">
      <alignment horizontal="center"/>
    </xf>
    <xf numFmtId="1" fontId="7" fillId="0" borderId="8" xfId="3" applyNumberFormat="1" applyFont="1" applyFill="1" applyBorder="1" applyAlignment="1">
      <alignment horizontal="center"/>
    </xf>
    <xf numFmtId="1" fontId="5" fillId="0" borderId="35" xfId="1" applyFont="1" applyFill="1" applyBorder="1" applyAlignment="1">
      <alignment horizontal="center"/>
    </xf>
    <xf numFmtId="1" fontId="5" fillId="0" borderId="36" xfId="1" applyFont="1" applyFill="1" applyBorder="1" applyAlignment="1">
      <alignment horizontal="center"/>
    </xf>
    <xf numFmtId="1" fontId="5" fillId="0" borderId="33" xfId="1" applyFont="1" applyFill="1" applyBorder="1" applyAlignment="1">
      <alignment horizontal="center"/>
    </xf>
    <xf numFmtId="1" fontId="5" fillId="0" borderId="34" xfId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49" fontId="17" fillId="7" borderId="3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" fontId="5" fillId="0" borderId="16" xfId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" xfId="1" applyFont="1" applyFill="1" applyBorder="1" applyAlignment="1">
      <alignment horizontal="center"/>
    </xf>
    <xf numFmtId="1" fontId="5" fillId="0" borderId="41" xfId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11" xfId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6" xfId="1" applyFont="1" applyFill="1" applyBorder="1" applyAlignment="1">
      <alignment horizontal="center"/>
    </xf>
    <xf numFmtId="1" fontId="7" fillId="0" borderId="0" xfId="2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7" fillId="7" borderId="43" xfId="0" applyFont="1" applyFill="1" applyBorder="1" applyAlignment="1">
      <alignment vertical="center"/>
    </xf>
    <xf numFmtId="1" fontId="5" fillId="0" borderId="29" xfId="1" applyFont="1" applyFill="1" applyBorder="1" applyAlignment="1">
      <alignment horizontal="center"/>
    </xf>
    <xf numFmtId="1" fontId="5" fillId="0" borderId="42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5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20" fillId="0" borderId="0" xfId="0" applyFont="1"/>
    <xf numFmtId="1" fontId="7" fillId="0" borderId="14" xfId="0" applyNumberFormat="1" applyFont="1" applyFill="1" applyBorder="1" applyAlignment="1">
      <alignment horizontal="center"/>
    </xf>
    <xf numFmtId="1" fontId="5" fillId="0" borderId="45" xfId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1" applyFont="1" applyFill="1" applyBorder="1" applyAlignment="1">
      <alignment horizontal="center"/>
    </xf>
    <xf numFmtId="1" fontId="5" fillId="0" borderId="46" xfId="1" applyFont="1" applyFill="1" applyBorder="1" applyAlignment="1">
      <alignment horizontal="center"/>
    </xf>
    <xf numFmtId="1" fontId="5" fillId="0" borderId="47" xfId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" fontId="5" fillId="0" borderId="48" xfId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7" fillId="0" borderId="13" xfId="3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21" fillId="0" borderId="0" xfId="0" applyFont="1" applyAlignment="1"/>
    <xf numFmtId="1" fontId="9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19" fillId="0" borderId="0" xfId="1" applyFont="1" applyFill="1" applyBorder="1" applyAlignment="1"/>
    <xf numFmtId="49" fontId="8" fillId="0" borderId="0" xfId="0" applyNumberFormat="1" applyFont="1" applyFill="1" applyBorder="1" applyAlignment="1"/>
    <xf numFmtId="1" fontId="7" fillId="9" borderId="23" xfId="0" applyNumberFormat="1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16" fontId="7" fillId="9" borderId="12" xfId="0" applyNumberFormat="1" applyFont="1" applyFill="1" applyBorder="1" applyAlignment="1">
      <alignment horizontal="center" wrapText="1"/>
    </xf>
    <xf numFmtId="49" fontId="7" fillId="9" borderId="17" xfId="0" applyNumberFormat="1" applyFont="1" applyFill="1" applyBorder="1" applyAlignment="1">
      <alignment horizontal="center"/>
    </xf>
    <xf numFmtId="49" fontId="7" fillId="9" borderId="18" xfId="0" applyNumberFormat="1" applyFont="1" applyFill="1" applyBorder="1" applyAlignment="1">
      <alignment horizontal="center"/>
    </xf>
    <xf numFmtId="49" fontId="7" fillId="9" borderId="19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/>
    <xf numFmtId="1" fontId="7" fillId="9" borderId="28" xfId="0" applyNumberFormat="1" applyFont="1" applyFill="1" applyBorder="1" applyAlignment="1"/>
    <xf numFmtId="16" fontId="7" fillId="9" borderId="10" xfId="0" applyNumberFormat="1" applyFont="1" applyFill="1" applyBorder="1" applyAlignment="1">
      <alignment horizontal="center" wrapText="1"/>
    </xf>
    <xf numFmtId="1" fontId="5" fillId="0" borderId="22" xfId="2" applyFont="1" applyFill="1" applyBorder="1" applyAlignment="1">
      <alignment horizontal="center"/>
    </xf>
    <xf numFmtId="1" fontId="7" fillId="0" borderId="38" xfId="1" applyFont="1" applyFill="1" applyBorder="1" applyAlignment="1">
      <alignment horizontal="center"/>
    </xf>
    <xf numFmtId="1" fontId="5" fillId="0" borderId="7" xfId="2" applyFont="1" applyFill="1" applyBorder="1" applyAlignment="1">
      <alignment horizontal="center"/>
    </xf>
    <xf numFmtId="1" fontId="7" fillId="0" borderId="39" xfId="1" applyFont="1" applyFill="1" applyBorder="1" applyAlignment="1">
      <alignment horizontal="center"/>
    </xf>
    <xf numFmtId="1" fontId="5" fillId="0" borderId="8" xfId="2" applyFont="1" applyFill="1" applyBorder="1" applyAlignment="1">
      <alignment horizontal="center"/>
    </xf>
    <xf numFmtId="0" fontId="7" fillId="0" borderId="3" xfId="3" applyFont="1" applyFill="1" applyBorder="1" applyAlignment="1"/>
    <xf numFmtId="1" fontId="7" fillId="0" borderId="49" xfId="1" applyFont="1" applyFill="1" applyBorder="1" applyAlignment="1">
      <alignment horizontal="center"/>
    </xf>
    <xf numFmtId="1" fontId="7" fillId="0" borderId="39" xfId="1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24" xfId="3" applyNumberFormat="1" applyFont="1" applyFill="1" applyBorder="1" applyAlignment="1">
      <alignment horizontal="center"/>
    </xf>
    <xf numFmtId="0" fontId="5" fillId="0" borderId="24" xfId="3" applyFont="1" applyFill="1" applyBorder="1" applyAlignment="1"/>
    <xf numFmtId="1" fontId="5" fillId="0" borderId="9" xfId="2" applyFont="1" applyFill="1" applyBorder="1" applyAlignment="1">
      <alignment horizontal="center"/>
    </xf>
    <xf numFmtId="1" fontId="7" fillId="0" borderId="40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7" fillId="7" borderId="44" xfId="0" applyFont="1" applyFill="1" applyBorder="1" applyAlignment="1">
      <alignment horizontal="center" vertical="center"/>
    </xf>
    <xf numFmtId="0" fontId="10" fillId="4" borderId="50" xfId="0" applyFont="1" applyFill="1" applyBorder="1" applyAlignment="1"/>
    <xf numFmtId="0" fontId="10" fillId="4" borderId="34" xfId="0" applyFont="1" applyFill="1" applyBorder="1" applyAlignment="1"/>
    <xf numFmtId="1" fontId="9" fillId="2" borderId="46" xfId="0" applyNumberFormat="1" applyFont="1" applyFill="1" applyBorder="1" applyAlignment="1"/>
    <xf numFmtId="1" fontId="19" fillId="8" borderId="46" xfId="1" applyFont="1" applyFill="1" applyBorder="1" applyAlignment="1"/>
    <xf numFmtId="0" fontId="10" fillId="3" borderId="46" xfId="0" applyFont="1" applyFill="1" applyBorder="1" applyAlignment="1"/>
    <xf numFmtId="0" fontId="9" fillId="5" borderId="46" xfId="0" applyFont="1" applyFill="1" applyBorder="1" applyAlignment="1"/>
    <xf numFmtId="0" fontId="14" fillId="6" borderId="46" xfId="0" applyFont="1" applyFill="1" applyBorder="1" applyAlignment="1"/>
    <xf numFmtId="49" fontId="8" fillId="0" borderId="46" xfId="0" applyNumberFormat="1" applyFont="1" applyBorder="1" applyAlignment="1"/>
    <xf numFmtId="1" fontId="7" fillId="7" borderId="38" xfId="1" applyFont="1" applyFill="1" applyBorder="1" applyAlignment="1">
      <alignment horizontal="center"/>
    </xf>
    <xf numFmtId="1" fontId="7" fillId="7" borderId="39" xfId="1" applyFont="1" applyFill="1" applyBorder="1" applyAlignment="1">
      <alignment horizontal="center"/>
    </xf>
    <xf numFmtId="0" fontId="5" fillId="0" borderId="51" xfId="0" applyFont="1" applyBorder="1"/>
    <xf numFmtId="0" fontId="23" fillId="0" borderId="52" xfId="3" applyFont="1" applyFill="1" applyBorder="1" applyAlignment="1">
      <alignment horizontal="center"/>
    </xf>
    <xf numFmtId="1" fontId="10" fillId="0" borderId="53" xfId="3" applyNumberFormat="1" applyFont="1" applyFill="1" applyBorder="1" applyAlignment="1">
      <alignment horizontal="center"/>
    </xf>
    <xf numFmtId="1" fontId="22" fillId="0" borderId="54" xfId="3" applyNumberFormat="1" applyFont="1" applyFill="1" applyBorder="1" applyAlignment="1">
      <alignment horizontal="center"/>
    </xf>
    <xf numFmtId="1" fontId="7" fillId="0" borderId="3" xfId="2" applyFont="1" applyBorder="1" applyAlignment="1">
      <alignment horizontal="center"/>
    </xf>
    <xf numFmtId="1" fontId="5" fillId="0" borderId="55" xfId="1" applyFont="1" applyFill="1" applyBorder="1" applyAlignment="1">
      <alignment horizontal="center"/>
    </xf>
    <xf numFmtId="1" fontId="7" fillId="0" borderId="56" xfId="1" applyFont="1" applyFill="1" applyBorder="1" applyAlignment="1">
      <alignment horizontal="center"/>
    </xf>
    <xf numFmtId="1" fontId="7" fillId="0" borderId="5" xfId="1" applyFont="1" applyFill="1" applyBorder="1" applyAlignment="1">
      <alignment horizontal="center"/>
    </xf>
    <xf numFmtId="1" fontId="7" fillId="0" borderId="47" xfId="1" quotePrefix="1" applyFont="1" applyFill="1" applyBorder="1" applyAlignment="1">
      <alignment horizontal="center"/>
    </xf>
    <xf numFmtId="1" fontId="7" fillId="0" borderId="5" xfId="1" quotePrefix="1" applyFont="1" applyFill="1" applyBorder="1" applyAlignment="1">
      <alignment horizontal="center"/>
    </xf>
    <xf numFmtId="1" fontId="7" fillId="0" borderId="46" xfId="1" quotePrefix="1" applyFont="1" applyFill="1" applyBorder="1" applyAlignment="1">
      <alignment horizontal="center"/>
    </xf>
    <xf numFmtId="1" fontId="7" fillId="0" borderId="57" xfId="1" quotePrefix="1" applyFont="1" applyFill="1" applyBorder="1" applyAlignment="1">
      <alignment horizontal="center"/>
    </xf>
    <xf numFmtId="1" fontId="7" fillId="0" borderId="58" xfId="1" quotePrefix="1" applyFont="1" applyFill="1" applyBorder="1" applyAlignment="1">
      <alignment horizontal="center"/>
    </xf>
    <xf numFmtId="1" fontId="7" fillId="0" borderId="14" xfId="1" quotePrefix="1" applyFont="1" applyFill="1" applyBorder="1" applyAlignment="1">
      <alignment horizontal="center"/>
    </xf>
    <xf numFmtId="1" fontId="7" fillId="0" borderId="15" xfId="1" quotePrefix="1" applyFont="1" applyFill="1" applyBorder="1" applyAlignment="1">
      <alignment horizontal="center"/>
    </xf>
    <xf numFmtId="1" fontId="7" fillId="10" borderId="7" xfId="3" applyNumberFormat="1" applyFont="1" applyFill="1" applyBorder="1" applyAlignment="1">
      <alignment horizontal="center"/>
    </xf>
    <xf numFmtId="0" fontId="5" fillId="10" borderId="3" xfId="3" applyFont="1" applyFill="1" applyBorder="1" applyAlignment="1"/>
    <xf numFmtId="1" fontId="7" fillId="0" borderId="4" xfId="2" applyFont="1" applyBorder="1" applyAlignment="1">
      <alignment horizontal="center"/>
    </xf>
    <xf numFmtId="1" fontId="5" fillId="0" borderId="59" xfId="1" applyFont="1" applyFill="1" applyBorder="1" applyAlignment="1">
      <alignment horizontal="center"/>
    </xf>
    <xf numFmtId="1" fontId="7" fillId="0" borderId="60" xfId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34" xfId="0" applyNumberFormat="1" applyFont="1" applyFill="1" applyBorder="1" applyAlignment="1">
      <alignment horizontal="center"/>
    </xf>
    <xf numFmtId="1" fontId="7" fillId="10" borderId="8" xfId="3" applyNumberFormat="1" applyFont="1" applyFill="1" applyBorder="1" applyAlignment="1">
      <alignment horizontal="center"/>
    </xf>
    <xf numFmtId="1" fontId="7" fillId="0" borderId="34" xfId="1" applyFont="1" applyFill="1" applyBorder="1" applyAlignment="1">
      <alignment horizontal="center"/>
    </xf>
    <xf numFmtId="1" fontId="7" fillId="0" borderId="34" xfId="1" quotePrefix="1" applyFont="1" applyFill="1" applyBorder="1" applyAlignment="1">
      <alignment horizontal="center"/>
    </xf>
    <xf numFmtId="0" fontId="5" fillId="10" borderId="7" xfId="3" applyFont="1" applyFill="1" applyBorder="1" applyAlignment="1"/>
    <xf numFmtId="1" fontId="5" fillId="0" borderId="25" xfId="1" applyFont="1" applyFill="1" applyBorder="1" applyAlignment="1">
      <alignment horizontal="center"/>
    </xf>
    <xf numFmtId="1" fontId="7" fillId="0" borderId="61" xfId="1" applyFont="1" applyFill="1" applyBorder="1" applyAlignment="1">
      <alignment horizontal="center"/>
    </xf>
    <xf numFmtId="1" fontId="7" fillId="0" borderId="20" xfId="1" quotePrefix="1" applyFont="1" applyFill="1" applyBorder="1" applyAlignment="1">
      <alignment horizontal="center"/>
    </xf>
    <xf numFmtId="1" fontId="7" fillId="0" borderId="26" xfId="1" quotePrefix="1" applyFont="1" applyFill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/>
    <xf numFmtId="0" fontId="24" fillId="0" borderId="15" xfId="0" applyFont="1" applyFill="1" applyBorder="1" applyAlignment="1">
      <alignment horizontal="center"/>
    </xf>
    <xf numFmtId="1" fontId="24" fillId="0" borderId="5" xfId="0" applyNumberFormat="1" applyFont="1" applyFill="1" applyBorder="1" applyAlignment="1">
      <alignment horizontal="center"/>
    </xf>
    <xf numFmtId="1" fontId="24" fillId="0" borderId="47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7" fillId="10" borderId="9" xfId="3" applyNumberFormat="1" applyFont="1" applyFill="1" applyBorder="1" applyAlignment="1">
      <alignment horizontal="center"/>
    </xf>
    <xf numFmtId="0" fontId="5" fillId="10" borderId="9" xfId="3" applyFont="1" applyFill="1" applyBorder="1" applyAlignment="1"/>
    <xf numFmtId="1" fontId="7" fillId="0" borderId="62" xfId="2" applyFont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25" fillId="0" borderId="54" xfId="0" applyNumberFormat="1" applyFont="1" applyFill="1" applyBorder="1" applyAlignment="1">
      <alignment horizontal="center"/>
    </xf>
    <xf numFmtId="1" fontId="5" fillId="0" borderId="0" xfId="1" quotePrefix="1" applyFont="1" applyFill="1" applyBorder="1" applyAlignment="1">
      <alignment horizontal="center"/>
    </xf>
    <xf numFmtId="1" fontId="26" fillId="0" borderId="0" xfId="1" applyFont="1" applyFill="1" applyBorder="1" applyAlignment="1">
      <alignment horizontal="center"/>
    </xf>
    <xf numFmtId="1" fontId="5" fillId="0" borderId="0" xfId="1" applyFont="1" applyFill="1" applyBorder="1" applyAlignment="1">
      <alignment horizontal="center"/>
    </xf>
    <xf numFmtId="1" fontId="27" fillId="0" borderId="0" xfId="1" quotePrefix="1" applyFont="1" applyFill="1" applyBorder="1" applyAlignment="1">
      <alignment horizontal="center"/>
    </xf>
    <xf numFmtId="0" fontId="23" fillId="0" borderId="53" xfId="3" applyFont="1" applyFill="1" applyBorder="1" applyAlignment="1">
      <alignment horizontal="center"/>
    </xf>
    <xf numFmtId="1" fontId="7" fillId="0" borderId="21" xfId="1" quotePrefix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52" xfId="3" applyFont="1" applyFill="1" applyBorder="1" applyAlignment="1">
      <alignment horizontal="left"/>
    </xf>
    <xf numFmtId="0" fontId="6" fillId="0" borderId="0" xfId="0" applyFont="1" applyBorder="1"/>
    <xf numFmtId="1" fontId="7" fillId="0" borderId="9" xfId="3" applyNumberFormat="1" applyFont="1" applyFill="1" applyBorder="1" applyAlignment="1">
      <alignment horizontal="center"/>
    </xf>
    <xf numFmtId="1" fontId="5" fillId="0" borderId="3" xfId="2" applyFont="1" applyBorder="1" applyAlignment="1">
      <alignment horizontal="center"/>
    </xf>
    <xf numFmtId="1" fontId="24" fillId="0" borderId="46" xfId="0" applyNumberFormat="1" applyFont="1" applyFill="1" applyBorder="1" applyAlignment="1">
      <alignment horizontal="center"/>
    </xf>
    <xf numFmtId="1" fontId="24" fillId="0" borderId="57" xfId="0" applyNumberFormat="1" applyFont="1" applyFill="1" applyBorder="1" applyAlignment="1">
      <alignment horizontal="center"/>
    </xf>
    <xf numFmtId="1" fontId="24" fillId="0" borderId="58" xfId="0" applyNumberFormat="1" applyFont="1" applyFill="1" applyBorder="1" applyAlignment="1">
      <alignment horizontal="center"/>
    </xf>
    <xf numFmtId="1" fontId="5" fillId="10" borderId="7" xfId="3" applyNumberFormat="1" applyFont="1" applyFill="1" applyBorder="1" applyAlignment="1">
      <alignment horizontal="center"/>
    </xf>
    <xf numFmtId="1" fontId="5" fillId="10" borderId="13" xfId="3" applyNumberFormat="1" applyFont="1" applyFill="1" applyBorder="1" applyAlignment="1">
      <alignment horizontal="center"/>
    </xf>
    <xf numFmtId="0" fontId="17" fillId="10" borderId="3" xfId="3" applyFont="1" applyFill="1" applyBorder="1" applyAlignment="1"/>
    <xf numFmtId="1" fontId="7" fillId="0" borderId="59" xfId="1" applyFont="1" applyFill="1" applyBorder="1" applyAlignment="1">
      <alignment horizontal="center"/>
    </xf>
    <xf numFmtId="1" fontId="7" fillId="0" borderId="63" xfId="1" applyFont="1" applyFill="1" applyBorder="1" applyAlignment="1">
      <alignment horizontal="center"/>
    </xf>
    <xf numFmtId="1" fontId="7" fillId="0" borderId="64" xfId="1" quotePrefix="1" applyFont="1" applyFill="1" applyBorder="1" applyAlignment="1">
      <alignment horizontal="center"/>
    </xf>
    <xf numFmtId="1" fontId="7" fillId="0" borderId="63" xfId="1" quotePrefix="1" applyFont="1" applyFill="1" applyBorder="1" applyAlignment="1">
      <alignment horizontal="center"/>
    </xf>
    <xf numFmtId="1" fontId="7" fillId="0" borderId="65" xfId="1" quotePrefix="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5" fillId="0" borderId="53" xfId="0" applyFont="1" applyBorder="1"/>
    <xf numFmtId="1" fontId="5" fillId="0" borderId="4" xfId="4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7" fillId="0" borderId="25" xfId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0" borderId="36" xfId="0" applyFont="1" applyBorder="1"/>
    <xf numFmtId="0" fontId="17" fillId="0" borderId="3" xfId="3" applyFont="1" applyFill="1" applyBorder="1" applyAlignment="1"/>
    <xf numFmtId="0" fontId="17" fillId="0" borderId="4" xfId="3" applyFont="1" applyFill="1" applyBorder="1" applyAlignment="1"/>
    <xf numFmtId="1" fontId="5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right"/>
    </xf>
    <xf numFmtId="1" fontId="5" fillId="10" borderId="9" xfId="3" applyNumberFormat="1" applyFont="1" applyFill="1" applyBorder="1" applyAlignment="1">
      <alignment horizontal="center"/>
    </xf>
    <xf numFmtId="0" fontId="23" fillId="0" borderId="54" xfId="3" applyFont="1" applyFill="1" applyBorder="1" applyAlignment="1">
      <alignment horizontal="left"/>
    </xf>
    <xf numFmtId="0" fontId="23" fillId="0" borderId="54" xfId="3" applyFont="1" applyFill="1" applyBorder="1" applyAlignment="1">
      <alignment horizontal="center"/>
    </xf>
    <xf numFmtId="1" fontId="10" fillId="0" borderId="54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11" borderId="46" xfId="0" applyFont="1" applyFill="1" applyBorder="1"/>
    <xf numFmtId="0" fontId="17" fillId="0" borderId="7" xfId="3" applyFont="1" applyFill="1" applyBorder="1" applyAlignment="1"/>
    <xf numFmtId="1" fontId="7" fillId="0" borderId="46" xfId="1" applyFont="1" applyFill="1" applyBorder="1" applyAlignment="1">
      <alignment horizontal="center"/>
    </xf>
    <xf numFmtId="1" fontId="7" fillId="0" borderId="47" xfId="1" applyFont="1" applyFill="1" applyBorder="1" applyAlignment="1">
      <alignment horizontal="center"/>
    </xf>
    <xf numFmtId="0" fontId="5" fillId="0" borderId="46" xfId="3" applyFont="1" applyFill="1" applyBorder="1" applyAlignment="1"/>
    <xf numFmtId="0" fontId="7" fillId="11" borderId="3" xfId="0" applyFont="1" applyFill="1" applyBorder="1"/>
    <xf numFmtId="0" fontId="17" fillId="0" borderId="46" xfId="3" applyFont="1" applyFill="1" applyBorder="1" applyAlignment="1"/>
    <xf numFmtId="0" fontId="7" fillId="3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" fontId="7" fillId="0" borderId="55" xfId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11" borderId="4" xfId="0" applyFont="1" applyFill="1" applyBorder="1"/>
    <xf numFmtId="0" fontId="7" fillId="4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/>
    <xf numFmtId="165" fontId="28" fillId="0" borderId="0" xfId="0" applyNumberFormat="1" applyFont="1" applyAlignment="1">
      <alignment horizontal="left"/>
    </xf>
    <xf numFmtId="0" fontId="6" fillId="0" borderId="0" xfId="0" applyNumberFormat="1" applyFont="1"/>
    <xf numFmtId="21" fontId="6" fillId="0" borderId="0" xfId="0" applyNumberFormat="1" applyFont="1"/>
    <xf numFmtId="0" fontId="28" fillId="0" borderId="0" xfId="0" applyFont="1" applyAlignment="1">
      <alignment horizontal="center"/>
    </xf>
    <xf numFmtId="47" fontId="28" fillId="0" borderId="0" xfId="0" applyNumberFormat="1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68" xfId="0" applyFont="1" applyBorder="1" applyAlignment="1"/>
    <xf numFmtId="0" fontId="7" fillId="0" borderId="69" xfId="0" applyFont="1" applyBorder="1" applyAlignment="1"/>
    <xf numFmtId="0" fontId="7" fillId="0" borderId="70" xfId="0" applyFont="1" applyBorder="1" applyAlignment="1"/>
    <xf numFmtId="0" fontId="7" fillId="0" borderId="11" xfId="0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21" fontId="0" fillId="0" borderId="0" xfId="0" applyNumberFormat="1"/>
    <xf numFmtId="20" fontId="6" fillId="0" borderId="0" xfId="0" applyNumberFormat="1" applyFont="1"/>
    <xf numFmtId="47" fontId="6" fillId="0" borderId="0" xfId="0" applyNumberFormat="1" applyFont="1"/>
    <xf numFmtId="14" fontId="6" fillId="0" borderId="0" xfId="0" applyNumberFormat="1" applyFont="1"/>
    <xf numFmtId="0" fontId="7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left"/>
    </xf>
    <xf numFmtId="16" fontId="7" fillId="0" borderId="61" xfId="0" applyNumberFormat="1" applyFont="1" applyFill="1" applyBorder="1" applyAlignment="1">
      <alignment horizontal="center" wrapText="1"/>
    </xf>
    <xf numFmtId="0" fontId="17" fillId="7" borderId="71" xfId="0" applyFont="1" applyFill="1" applyBorder="1" applyAlignment="1">
      <alignment vertical="center"/>
    </xf>
    <xf numFmtId="0" fontId="17" fillId="7" borderId="72" xfId="0" applyFont="1" applyFill="1" applyBorder="1" applyAlignment="1">
      <alignment horizontal="center" vertical="center"/>
    </xf>
    <xf numFmtId="1" fontId="5" fillId="0" borderId="67" xfId="1" applyFont="1" applyFill="1" applyBorder="1" applyAlignment="1">
      <alignment horizontal="center"/>
    </xf>
    <xf numFmtId="1" fontId="7" fillId="7" borderId="73" xfId="1" applyFont="1" applyFill="1" applyBorder="1" applyAlignment="1">
      <alignment horizontal="center"/>
    </xf>
    <xf numFmtId="1" fontId="5" fillId="0" borderId="66" xfId="1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3" fillId="0" borderId="53" xfId="3" applyFont="1" applyFill="1" applyBorder="1" applyAlignment="1">
      <alignment horizontal="left"/>
    </xf>
    <xf numFmtId="1" fontId="22" fillId="0" borderId="53" xfId="3" applyNumberFormat="1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1" fontId="18" fillId="2" borderId="14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" fontId="7" fillId="7" borderId="73" xfId="1" quotePrefix="1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9" fillId="8" borderId="14" xfId="1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5" borderId="46" xfId="0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 applyAlignment="1"/>
    <xf numFmtId="0" fontId="7" fillId="0" borderId="76" xfId="0" applyFont="1" applyBorder="1" applyAlignment="1">
      <alignment horizontal="right"/>
    </xf>
    <xf numFmtId="0" fontId="5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right"/>
    </xf>
    <xf numFmtId="0" fontId="7" fillId="0" borderId="81" xfId="0" applyFont="1" applyFill="1" applyBorder="1" applyAlignment="1">
      <alignment horizontal="center"/>
    </xf>
    <xf numFmtId="1" fontId="7" fillId="0" borderId="29" xfId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6" fontId="7" fillId="9" borderId="84" xfId="0" applyNumberFormat="1" applyFont="1" applyFill="1" applyBorder="1" applyAlignment="1">
      <alignment horizontal="center" wrapText="1"/>
    </xf>
    <xf numFmtId="0" fontId="10" fillId="0" borderId="85" xfId="0" applyFont="1" applyBorder="1"/>
    <xf numFmtId="0" fontId="5" fillId="0" borderId="6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12" borderId="86" xfId="0" applyFont="1" applyFill="1" applyBorder="1" applyAlignment="1">
      <alignment horizontal="center"/>
    </xf>
    <xf numFmtId="0" fontId="7" fillId="12" borderId="83" xfId="0" applyFont="1" applyFill="1" applyBorder="1" applyAlignment="1">
      <alignment horizontal="center"/>
    </xf>
    <xf numFmtId="0" fontId="7" fillId="12" borderId="90" xfId="0" applyFont="1" applyFill="1" applyBorder="1" applyAlignment="1">
      <alignment horizontal="center"/>
    </xf>
    <xf numFmtId="0" fontId="5" fillId="12" borderId="87" xfId="0" applyFont="1" applyFill="1" applyBorder="1"/>
    <xf numFmtId="0" fontId="5" fillId="12" borderId="82" xfId="0" applyFont="1" applyFill="1" applyBorder="1"/>
    <xf numFmtId="0" fontId="5" fillId="12" borderId="88" xfId="0" applyFont="1" applyFill="1" applyBorder="1"/>
    <xf numFmtId="0" fontId="5" fillId="12" borderId="89" xfId="0" applyFont="1" applyFill="1" applyBorder="1"/>
    <xf numFmtId="0" fontId="5" fillId="12" borderId="9" xfId="0" applyFont="1" applyFill="1" applyBorder="1"/>
    <xf numFmtId="0" fontId="5" fillId="0" borderId="0" xfId="0" applyFont="1" applyFill="1" applyBorder="1"/>
    <xf numFmtId="0" fontId="7" fillId="0" borderId="59" xfId="0" applyFont="1" applyBorder="1" applyAlignment="1">
      <alignment vertical="center"/>
    </xf>
    <xf numFmtId="0" fontId="7" fillId="0" borderId="59" xfId="0" applyFont="1" applyBorder="1" applyAlignment="1"/>
    <xf numFmtId="16" fontId="5" fillId="0" borderId="0" xfId="0" applyNumberFormat="1" applyFont="1" applyAlignment="1"/>
    <xf numFmtId="1" fontId="5" fillId="0" borderId="9" xfId="2" applyFont="1" applyBorder="1" applyAlignment="1">
      <alignment horizontal="center"/>
    </xf>
    <xf numFmtId="0" fontId="17" fillId="11" borderId="3" xfId="3" applyFont="1" applyFill="1" applyBorder="1" applyAlignment="1"/>
    <xf numFmtId="0" fontId="7" fillId="11" borderId="3" xfId="3" applyFont="1" applyFill="1" applyBorder="1" applyAlignment="1"/>
    <xf numFmtId="0" fontId="7" fillId="11" borderId="4" xfId="3" applyFont="1" applyFill="1" applyBorder="1" applyAlignment="1"/>
    <xf numFmtId="0" fontId="37" fillId="0" borderId="3" xfId="3" applyFont="1" applyFill="1" applyBorder="1" applyAlignment="1"/>
    <xf numFmtId="0" fontId="7" fillId="0" borderId="46" xfId="0" applyFont="1" applyFill="1" applyBorder="1" applyAlignment="1">
      <alignment horizontal="center"/>
    </xf>
    <xf numFmtId="165" fontId="0" fillId="0" borderId="0" xfId="0" applyNumberFormat="1"/>
    <xf numFmtId="0" fontId="7" fillId="4" borderId="15" xfId="0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10" borderId="4" xfId="3" applyNumberFormat="1" applyFont="1" applyFill="1" applyBorder="1" applyAlignment="1">
      <alignment horizontal="center"/>
    </xf>
    <xf numFmtId="0" fontId="17" fillId="11" borderId="3" xfId="0" applyFont="1" applyFill="1" applyBorder="1"/>
    <xf numFmtId="0" fontId="7" fillId="3" borderId="3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5" fillId="0" borderId="8" xfId="3" applyFont="1" applyFill="1" applyBorder="1" applyAlignment="1"/>
    <xf numFmtId="0" fontId="5" fillId="0" borderId="1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47" fontId="0" fillId="0" borderId="0" xfId="0" applyNumberFormat="1"/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7" fillId="4" borderId="6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12" borderId="97" xfId="0" applyFont="1" applyFill="1" applyBorder="1"/>
    <xf numFmtId="1" fontId="7" fillId="7" borderId="49" xfId="1" applyFont="1" applyFill="1" applyBorder="1" applyAlignment="1">
      <alignment horizontal="center"/>
    </xf>
    <xf numFmtId="1" fontId="7" fillId="7" borderId="39" xfId="1" quotePrefix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1" fontId="7" fillId="11" borderId="8" xfId="3" applyNumberFormat="1" applyFont="1" applyFill="1" applyBorder="1" applyAlignment="1">
      <alignment horizontal="left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7" fillId="11" borderId="7" xfId="3" applyFont="1" applyFill="1" applyBorder="1" applyAlignment="1"/>
    <xf numFmtId="1" fontId="18" fillId="2" borderId="1" xfId="0" applyNumberFormat="1" applyFont="1" applyFill="1" applyBorder="1" applyAlignment="1">
      <alignment horizontal="center"/>
    </xf>
    <xf numFmtId="1" fontId="19" fillId="8" borderId="1" xfId="1" applyFont="1" applyFill="1" applyBorder="1" applyAlignment="1"/>
    <xf numFmtId="1" fontId="7" fillId="0" borderId="38" xfId="1" quotePrefix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" fontId="5" fillId="0" borderId="45" xfId="0" applyNumberFormat="1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7" fillId="10" borderId="4" xfId="3" applyFont="1" applyFill="1" applyBorder="1" applyAlignment="1"/>
    <xf numFmtId="0" fontId="7" fillId="11" borderId="9" xfId="3" applyFont="1" applyFill="1" applyBorder="1" applyAlignment="1"/>
    <xf numFmtId="1" fontId="24" fillId="0" borderId="26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 horizontal="center"/>
    </xf>
    <xf numFmtId="1" fontId="7" fillId="0" borderId="98" xfId="1" quotePrefix="1" applyFont="1" applyFill="1" applyBorder="1" applyAlignment="1">
      <alignment horizontal="center"/>
    </xf>
    <xf numFmtId="0" fontId="17" fillId="11" borderId="46" xfId="0" applyFont="1" applyFill="1" applyBorder="1"/>
    <xf numFmtId="1" fontId="17" fillId="0" borderId="3" xfId="3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11" borderId="7" xfId="0" applyFont="1" applyFill="1" applyBorder="1"/>
    <xf numFmtId="1" fontId="5" fillId="0" borderId="3" xfId="3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16" fontId="7" fillId="9" borderId="32" xfId="0" applyNumberFormat="1" applyFont="1" applyFill="1" applyBorder="1" applyAlignment="1">
      <alignment horizontal="center"/>
    </xf>
    <xf numFmtId="16" fontId="7" fillId="9" borderId="31" xfId="0" applyNumberFormat="1" applyFont="1" applyFill="1" applyBorder="1" applyAlignment="1">
      <alignment horizontal="center"/>
    </xf>
    <xf numFmtId="16" fontId="7" fillId="9" borderId="27" xfId="0" applyNumberFormat="1" applyFont="1" applyFill="1" applyBorder="1" applyAlignment="1">
      <alignment horizontal="center"/>
    </xf>
    <xf numFmtId="1" fontId="7" fillId="9" borderId="28" xfId="0" applyNumberFormat="1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49" fontId="7" fillId="9" borderId="27" xfId="0" applyNumberFormat="1" applyFont="1" applyFill="1" applyBorder="1" applyAlignment="1">
      <alignment horizontal="center"/>
    </xf>
    <xf numFmtId="49" fontId="7" fillId="9" borderId="3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12" borderId="27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7" fillId="0" borderId="7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95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96" xfId="0" quotePrefix="1" applyFont="1" applyBorder="1" applyAlignment="1">
      <alignment horizontal="left"/>
    </xf>
    <xf numFmtId="0" fontId="32" fillId="0" borderId="91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3" fillId="0" borderId="94" xfId="0" applyFont="1" applyBorder="1" applyAlignment="1">
      <alignment horizontal="left" vertical="center"/>
    </xf>
    <xf numFmtId="0" fontId="33" fillId="0" borderId="93" xfId="0" applyFont="1" applyBorder="1" applyAlignment="1">
      <alignment horizontal="left" vertical="center"/>
    </xf>
    <xf numFmtId="0" fontId="33" fillId="0" borderId="92" xfId="0" applyFont="1" applyBorder="1" applyAlignment="1">
      <alignment horizontal="left" vertical="center"/>
    </xf>
    <xf numFmtId="0" fontId="33" fillId="0" borderId="68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</cellXfs>
  <cellStyles count="5">
    <cellStyle name="Normal" xfId="0" builtinId="0"/>
    <cellStyle name="PTSNUM" xfId="1"/>
    <cellStyle name="PTSTOT" xfId="2"/>
    <cellStyle name="PTSTOT_N-Regions Lotus Challenge 2013" xfId="4"/>
    <cellStyle name="PTSTXT" xfId="3"/>
  </cellStyles>
  <dxfs count="150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4.9989318521683403E-2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1</xdr:row>
      <xdr:rowOff>83344</xdr:rowOff>
    </xdr:from>
    <xdr:to>
      <xdr:col>11</xdr:col>
      <xdr:colOff>59531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78595" y="440532"/>
          <a:ext cx="4441030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83344</xdr:rowOff>
    </xdr:from>
    <xdr:to>
      <xdr:col>10</xdr:col>
      <xdr:colOff>107155</xdr:colOff>
      <xdr:row>5</xdr:row>
      <xdr:rowOff>59531</xdr:rowOff>
    </xdr:to>
    <xdr:grpSp>
      <xdr:nvGrpSpPr>
        <xdr:cNvPr id="2" name="Group 1"/>
        <xdr:cNvGrpSpPr>
          <a:grpSpLocks/>
        </xdr:cNvGrpSpPr>
      </xdr:nvGrpSpPr>
      <xdr:grpSpPr>
        <a:xfrm>
          <a:off x="47625" y="440532"/>
          <a:ext cx="4333874" cy="77390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107157</xdr:rowOff>
    </xdr:from>
    <xdr:to>
      <xdr:col>9</xdr:col>
      <xdr:colOff>309561</xdr:colOff>
      <xdr:row>5</xdr:row>
      <xdr:rowOff>95251</xdr:rowOff>
    </xdr:to>
    <xdr:grpSp>
      <xdr:nvGrpSpPr>
        <xdr:cNvPr id="2" name="Group 1"/>
        <xdr:cNvGrpSpPr>
          <a:grpSpLocks/>
        </xdr:cNvGrpSpPr>
      </xdr:nvGrpSpPr>
      <xdr:grpSpPr>
        <a:xfrm>
          <a:off x="119063" y="464345"/>
          <a:ext cx="4107654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</xdr:row>
      <xdr:rowOff>71438</xdr:rowOff>
    </xdr:from>
    <xdr:to>
      <xdr:col>10</xdr:col>
      <xdr:colOff>0</xdr:colOff>
      <xdr:row>5</xdr:row>
      <xdr:rowOff>59532</xdr:rowOff>
    </xdr:to>
    <xdr:grpSp>
      <xdr:nvGrpSpPr>
        <xdr:cNvPr id="2" name="Group 1"/>
        <xdr:cNvGrpSpPr>
          <a:grpSpLocks/>
        </xdr:cNvGrpSpPr>
      </xdr:nvGrpSpPr>
      <xdr:grpSpPr>
        <a:xfrm>
          <a:off x="166687" y="428626"/>
          <a:ext cx="4071938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154782</xdr:colOff>
      <xdr:row>1</xdr:row>
      <xdr:rowOff>83344</xdr:rowOff>
    </xdr:from>
    <xdr:to>
      <xdr:col>9</xdr:col>
      <xdr:colOff>285749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54782" y="440532"/>
          <a:ext cx="4060030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</xdr:row>
      <xdr:rowOff>107156</xdr:rowOff>
    </xdr:from>
    <xdr:to>
      <xdr:col>12</xdr:col>
      <xdr:colOff>0</xdr:colOff>
      <xdr:row>5</xdr:row>
      <xdr:rowOff>95250</xdr:rowOff>
    </xdr:to>
    <xdr:grpSp>
      <xdr:nvGrpSpPr>
        <xdr:cNvPr id="2" name="Group 1"/>
        <xdr:cNvGrpSpPr>
          <a:grpSpLocks/>
        </xdr:cNvGrpSpPr>
      </xdr:nvGrpSpPr>
      <xdr:grpSpPr>
        <a:xfrm>
          <a:off x="202407" y="464344"/>
          <a:ext cx="4655343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10</xdr:col>
      <xdr:colOff>285750</xdr:colOff>
      <xdr:row>5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90500" y="369094"/>
          <a:ext cx="4333875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226220</xdr:colOff>
      <xdr:row>1</xdr:row>
      <xdr:rowOff>23813</xdr:rowOff>
    </xdr:from>
    <xdr:to>
      <xdr:col>11</xdr:col>
      <xdr:colOff>35718</xdr:colOff>
      <xdr:row>5</xdr:row>
      <xdr:rowOff>11907</xdr:rowOff>
    </xdr:to>
    <xdr:grpSp>
      <xdr:nvGrpSpPr>
        <xdr:cNvPr id="2" name="Group 1"/>
        <xdr:cNvGrpSpPr>
          <a:grpSpLocks/>
        </xdr:cNvGrpSpPr>
      </xdr:nvGrpSpPr>
      <xdr:grpSpPr>
        <a:xfrm>
          <a:off x="226220" y="381001"/>
          <a:ext cx="4500561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Z76"/>
  <sheetViews>
    <sheetView tabSelected="1" zoomScale="80" zoomScaleNormal="80" workbookViewId="0">
      <selection activeCell="W50" sqref="W50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4257812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8" width="4.85546875" style="9" customWidth="1"/>
    <col min="9" max="24" width="4.7109375" style="9" customWidth="1"/>
    <col min="25" max="25" width="4.7109375" style="2" customWidth="1"/>
    <col min="26" max="26" width="4.7109375" style="9" customWidth="1"/>
    <col min="27" max="27" width="4.7109375" style="2" customWidth="1"/>
    <col min="28" max="28" width="6.5703125" style="21" bestFit="1" customWidth="1"/>
    <col min="29" max="29" width="4.7109375" style="2" customWidth="1"/>
    <col min="30" max="30" width="33" style="2" customWidth="1"/>
    <col min="31" max="31" width="2.7109375" style="2" customWidth="1"/>
    <col min="32" max="32" width="2.42578125" style="2" bestFit="1" customWidth="1"/>
    <col min="33" max="16384" width="9.140625" style="2"/>
  </cols>
  <sheetData>
    <row r="1" spans="1:78" ht="28.5" customHeight="1" x14ac:dyDescent="0.35">
      <c r="B1" s="2"/>
      <c r="C1" s="16"/>
      <c r="D1" s="102" t="s">
        <v>27</v>
      </c>
      <c r="E1" s="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101"/>
      <c r="S2" s="101"/>
      <c r="T2" s="103"/>
      <c r="U2" s="103"/>
      <c r="V2" s="102"/>
      <c r="W2" s="2"/>
      <c r="X2" s="2"/>
      <c r="Y2" s="101"/>
      <c r="Z2" s="2"/>
      <c r="AA2" s="101"/>
      <c r="AB2" s="101"/>
      <c r="AC2" s="103"/>
      <c r="AD2" s="102"/>
      <c r="AG2" s="101"/>
      <c r="AH2" s="101"/>
      <c r="AI2" s="103"/>
      <c r="AJ2" s="103"/>
      <c r="AK2" s="102"/>
      <c r="AN2" s="101"/>
      <c r="AO2" s="101"/>
      <c r="AP2" s="103"/>
      <c r="AQ2" s="103"/>
      <c r="AR2" s="102"/>
      <c r="AU2" s="101"/>
      <c r="AV2" s="101"/>
      <c r="AW2" s="103"/>
      <c r="AX2" s="103"/>
      <c r="AY2" s="102"/>
      <c r="BB2" s="101"/>
      <c r="BC2" s="101"/>
      <c r="BD2" s="103"/>
      <c r="BE2" s="103"/>
      <c r="BF2" s="102"/>
      <c r="BI2" s="101"/>
      <c r="BJ2" s="101"/>
      <c r="BK2" s="103"/>
      <c r="BL2" s="103"/>
      <c r="BM2" s="102"/>
      <c r="BP2" s="101"/>
      <c r="BQ2" s="101"/>
      <c r="BR2" s="103"/>
      <c r="BS2" s="103"/>
      <c r="BT2" s="102"/>
      <c r="BW2" s="101"/>
      <c r="BX2" s="101"/>
      <c r="BY2" s="103"/>
      <c r="BZ2" s="103"/>
    </row>
    <row r="3" spans="1:78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5"/>
      <c r="U3" s="105"/>
      <c r="V3" s="104"/>
      <c r="W3" s="101"/>
      <c r="X3" s="101"/>
      <c r="Y3" s="101"/>
      <c r="Z3" s="101"/>
      <c r="AA3" s="101"/>
      <c r="AB3" s="101"/>
      <c r="AC3" s="105"/>
      <c r="AD3" s="104"/>
      <c r="AE3" s="101"/>
      <c r="AF3" s="101"/>
      <c r="AG3" s="101"/>
      <c r="AH3" s="101"/>
      <c r="AI3" s="105"/>
      <c r="AJ3" s="105"/>
      <c r="AK3" s="104"/>
      <c r="AL3" s="101"/>
      <c r="AM3" s="101"/>
      <c r="AN3" s="101"/>
      <c r="AO3" s="101"/>
      <c r="AP3" s="105"/>
      <c r="AQ3" s="105"/>
      <c r="AR3" s="104"/>
      <c r="AS3" s="101"/>
      <c r="AT3" s="101"/>
      <c r="AU3" s="101"/>
      <c r="AV3" s="101"/>
      <c r="AW3" s="105"/>
      <c r="AX3" s="105"/>
      <c r="AY3" s="104"/>
      <c r="AZ3" s="101"/>
      <c r="BA3" s="101"/>
      <c r="BB3" s="101"/>
      <c r="BC3" s="101"/>
      <c r="BD3" s="105"/>
      <c r="BE3" s="105"/>
      <c r="BF3" s="104"/>
      <c r="BG3" s="101"/>
      <c r="BH3" s="101"/>
      <c r="BI3" s="101"/>
      <c r="BJ3" s="101"/>
      <c r="BK3" s="105"/>
      <c r="BL3" s="105"/>
      <c r="BM3" s="104"/>
      <c r="BN3" s="101"/>
      <c r="BO3" s="101"/>
      <c r="BP3" s="101"/>
      <c r="BQ3" s="101"/>
      <c r="BR3" s="105"/>
      <c r="BS3" s="105"/>
      <c r="BT3" s="104"/>
      <c r="BU3" s="101"/>
      <c r="BV3" s="101"/>
      <c r="BW3" s="101"/>
      <c r="BX3" s="101"/>
      <c r="BY3" s="105"/>
      <c r="BZ3" s="105"/>
    </row>
    <row r="4" spans="1:78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4"/>
      <c r="S4" s="104"/>
      <c r="T4" s="81"/>
      <c r="U4" s="81"/>
      <c r="V4" s="104"/>
      <c r="W4" s="101"/>
      <c r="X4" s="101"/>
      <c r="Y4" s="104"/>
      <c r="Z4" s="101"/>
      <c r="AA4" s="104"/>
      <c r="AB4" s="104"/>
      <c r="AC4" s="81"/>
      <c r="AD4" s="104"/>
      <c r="AE4" s="101"/>
      <c r="AF4" s="101"/>
      <c r="AG4" s="104"/>
      <c r="AH4" s="104"/>
      <c r="AI4" s="81"/>
      <c r="AJ4" s="81"/>
      <c r="AK4" s="104"/>
      <c r="AL4" s="101"/>
      <c r="AM4" s="101"/>
      <c r="AN4" s="104"/>
      <c r="AO4" s="104"/>
      <c r="AP4" s="81"/>
      <c r="AQ4" s="81"/>
      <c r="AR4" s="104"/>
      <c r="AS4" s="101"/>
      <c r="AT4" s="101"/>
      <c r="AU4" s="104"/>
      <c r="AV4" s="104"/>
      <c r="AW4" s="81"/>
      <c r="AX4" s="81"/>
      <c r="AY4" s="104"/>
      <c r="AZ4" s="101"/>
      <c r="BA4" s="101"/>
      <c r="BB4" s="104"/>
      <c r="BC4" s="104"/>
      <c r="BD4" s="81"/>
      <c r="BE4" s="81"/>
      <c r="BF4" s="104"/>
      <c r="BG4" s="101"/>
      <c r="BH4" s="101"/>
      <c r="BI4" s="104"/>
      <c r="BJ4" s="104"/>
      <c r="BK4" s="81"/>
      <c r="BL4" s="81"/>
      <c r="BM4" s="104"/>
      <c r="BN4" s="101"/>
      <c r="BO4" s="101"/>
      <c r="BP4" s="104"/>
      <c r="BQ4" s="104"/>
      <c r="BR4" s="81"/>
      <c r="BS4" s="81"/>
      <c r="BT4" s="104"/>
      <c r="BU4" s="101"/>
      <c r="BV4" s="101"/>
      <c r="BW4" s="104"/>
      <c r="BX4" s="104"/>
      <c r="BY4" s="81"/>
      <c r="BZ4" s="81"/>
    </row>
    <row r="5" spans="1:78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16"/>
      <c r="W5" s="26"/>
      <c r="X5" s="26"/>
      <c r="Y5" s="26"/>
      <c r="Z5" s="26"/>
      <c r="AA5" s="26"/>
      <c r="AB5" s="26"/>
      <c r="AC5" s="26"/>
      <c r="AD5" s="16"/>
      <c r="AE5" s="26"/>
      <c r="AF5" s="26"/>
      <c r="AG5" s="26"/>
      <c r="AH5" s="26"/>
      <c r="AI5" s="26"/>
      <c r="AJ5" s="26"/>
      <c r="AK5" s="16"/>
      <c r="AL5" s="26"/>
      <c r="AM5" s="26"/>
      <c r="AN5" s="26"/>
      <c r="AO5" s="26"/>
      <c r="AP5" s="26"/>
      <c r="AQ5" s="26"/>
      <c r="AR5" s="16"/>
      <c r="AS5" s="26"/>
      <c r="AT5" s="26"/>
      <c r="AU5" s="26"/>
      <c r="AV5" s="26"/>
      <c r="AW5" s="26"/>
      <c r="AX5" s="26"/>
      <c r="AY5" s="16"/>
      <c r="AZ5" s="26"/>
      <c r="BA5" s="26"/>
      <c r="BB5" s="26"/>
      <c r="BC5" s="26"/>
      <c r="BD5" s="26"/>
      <c r="BE5" s="26"/>
      <c r="BF5" s="16"/>
      <c r="BG5" s="26"/>
      <c r="BH5" s="26"/>
      <c r="BI5" s="26"/>
      <c r="BJ5" s="26"/>
      <c r="BK5" s="26"/>
      <c r="BL5" s="26"/>
      <c r="BM5" s="16"/>
      <c r="BN5" s="26"/>
      <c r="BO5" s="26"/>
      <c r="BP5" s="26"/>
      <c r="BQ5" s="26"/>
      <c r="BR5" s="26"/>
      <c r="BS5" s="26"/>
      <c r="BT5" s="16"/>
      <c r="BU5" s="26"/>
      <c r="BV5" s="26"/>
      <c r="BW5" s="26"/>
      <c r="BX5" s="26"/>
      <c r="BY5" s="26"/>
      <c r="BZ5" s="26"/>
    </row>
    <row r="6" spans="1:78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27"/>
      <c r="S6" s="16"/>
      <c r="T6" s="16"/>
      <c r="U6" s="16"/>
      <c r="V6" s="16"/>
      <c r="W6" s="16"/>
      <c r="X6" s="52"/>
      <c r="Y6" s="1"/>
      <c r="Z6" s="100"/>
      <c r="AA6" s="1"/>
      <c r="AB6" s="20"/>
    </row>
    <row r="7" spans="1:78" ht="13.5" thickBot="1" x14ac:dyDescent="0.25">
      <c r="B7" s="3"/>
      <c r="C7" s="3"/>
      <c r="D7" s="2"/>
      <c r="E7" s="3"/>
      <c r="F7" s="1"/>
      <c r="G7" s="2"/>
      <c r="H7" s="398">
        <v>1</v>
      </c>
      <c r="I7" s="404"/>
      <c r="J7" s="398">
        <v>2</v>
      </c>
      <c r="K7" s="404"/>
      <c r="L7" s="407" t="s">
        <v>17</v>
      </c>
      <c r="M7" s="408"/>
      <c r="N7" s="398">
        <v>4</v>
      </c>
      <c r="O7" s="399"/>
      <c r="P7" s="398">
        <v>5</v>
      </c>
      <c r="Q7" s="399"/>
      <c r="R7" s="398">
        <v>6</v>
      </c>
      <c r="S7" s="399"/>
      <c r="T7" s="398">
        <v>7</v>
      </c>
      <c r="U7" s="399"/>
      <c r="V7" s="113">
        <v>8</v>
      </c>
      <c r="W7" s="114"/>
      <c r="X7" s="398">
        <v>9</v>
      </c>
      <c r="Y7" s="399"/>
      <c r="Z7" s="398">
        <v>10</v>
      </c>
      <c r="AA7" s="399"/>
      <c r="AB7" s="40"/>
      <c r="AC7" s="1"/>
      <c r="AD7" s="6"/>
    </row>
    <row r="8" spans="1:78" s="4" customFormat="1" ht="12.75" customHeight="1" thickBot="1" x14ac:dyDescent="0.25">
      <c r="B8" s="15"/>
      <c r="C8" s="15"/>
      <c r="D8" s="51"/>
      <c r="E8" s="51"/>
      <c r="F8" s="1"/>
      <c r="G8" s="2"/>
      <c r="H8" s="400" t="s">
        <v>22</v>
      </c>
      <c r="I8" s="400"/>
      <c r="J8" s="400" t="s">
        <v>29</v>
      </c>
      <c r="K8" s="400"/>
      <c r="L8" s="400" t="s">
        <v>22</v>
      </c>
      <c r="M8" s="400"/>
      <c r="N8" s="400" t="s">
        <v>23</v>
      </c>
      <c r="O8" s="400"/>
      <c r="P8" s="400" t="s">
        <v>30</v>
      </c>
      <c r="Q8" s="400"/>
      <c r="R8" s="405" t="s">
        <v>23</v>
      </c>
      <c r="S8" s="406"/>
      <c r="T8" s="400" t="s">
        <v>16</v>
      </c>
      <c r="U8" s="400"/>
      <c r="V8" s="405" t="s">
        <v>24</v>
      </c>
      <c r="W8" s="406"/>
      <c r="X8" s="400" t="s">
        <v>30</v>
      </c>
      <c r="Y8" s="400"/>
      <c r="Z8" s="400" t="s">
        <v>31</v>
      </c>
      <c r="AA8" s="400"/>
      <c r="AD8" s="2"/>
      <c r="AE8" s="2"/>
      <c r="AF8" s="2"/>
    </row>
    <row r="9" spans="1:78" s="5" customFormat="1" ht="14.25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02">
        <v>42763</v>
      </c>
      <c r="I9" s="401"/>
      <c r="J9" s="401">
        <v>42777</v>
      </c>
      <c r="K9" s="401"/>
      <c r="L9" s="403">
        <v>42798</v>
      </c>
      <c r="M9" s="402"/>
      <c r="N9" s="401">
        <v>42854</v>
      </c>
      <c r="O9" s="401"/>
      <c r="P9" s="401">
        <v>42889</v>
      </c>
      <c r="Q9" s="401"/>
      <c r="R9" s="403">
        <v>42924</v>
      </c>
      <c r="S9" s="402"/>
      <c r="T9" s="401">
        <v>42952</v>
      </c>
      <c r="U9" s="401"/>
      <c r="V9" s="403">
        <v>42994</v>
      </c>
      <c r="W9" s="402"/>
      <c r="X9" s="401">
        <v>43036</v>
      </c>
      <c r="Y9" s="401"/>
      <c r="Z9" s="401">
        <v>43071</v>
      </c>
      <c r="AA9" s="401"/>
      <c r="AB9" s="49">
        <f>SUM(AB11:AB60)-('Ron Slyper Trophy (B)'!AA9+'Dave Hastie Trophy (C)'!AA9+'Locost Trophy (L)'!AA9)</f>
        <v>0</v>
      </c>
      <c r="AD9" s="2"/>
      <c r="AE9" s="2"/>
      <c r="AF9" s="2"/>
    </row>
    <row r="10" spans="1:78" s="6" customFormat="1" ht="13.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109" t="s">
        <v>8</v>
      </c>
      <c r="F10" s="110" t="s">
        <v>19</v>
      </c>
      <c r="G10" s="50" t="s">
        <v>20</v>
      </c>
      <c r="H10" s="111" t="s">
        <v>1</v>
      </c>
      <c r="I10" s="112" t="s">
        <v>2</v>
      </c>
      <c r="J10" s="111" t="s">
        <v>1</v>
      </c>
      <c r="K10" s="112" t="s">
        <v>2</v>
      </c>
      <c r="L10" s="110" t="s">
        <v>1</v>
      </c>
      <c r="M10" s="110" t="s">
        <v>2</v>
      </c>
      <c r="N10" s="111" t="s">
        <v>1</v>
      </c>
      <c r="O10" s="112" t="s">
        <v>2</v>
      </c>
      <c r="P10" s="111" t="s">
        <v>1</v>
      </c>
      <c r="Q10" s="112" t="s">
        <v>2</v>
      </c>
      <c r="R10" s="111" t="s">
        <v>1</v>
      </c>
      <c r="S10" s="110" t="s">
        <v>2</v>
      </c>
      <c r="T10" s="111" t="s">
        <v>1</v>
      </c>
      <c r="U10" s="112" t="s">
        <v>2</v>
      </c>
      <c r="V10" s="111" t="s">
        <v>1</v>
      </c>
      <c r="W10" s="110" t="s">
        <v>2</v>
      </c>
      <c r="X10" s="111" t="s">
        <v>1</v>
      </c>
      <c r="Y10" s="112" t="s">
        <v>2</v>
      </c>
      <c r="Z10" s="111" t="s">
        <v>1</v>
      </c>
      <c r="AA10" s="112" t="s">
        <v>2</v>
      </c>
      <c r="AB10" s="108" t="s">
        <v>12</v>
      </c>
      <c r="AD10" s="2"/>
      <c r="AE10" s="4"/>
      <c r="AF10" s="4"/>
    </row>
    <row r="11" spans="1:78" ht="13.5" thickTop="1" x14ac:dyDescent="0.2">
      <c r="A11" s="43">
        <v>1</v>
      </c>
      <c r="B11" s="43">
        <v>1</v>
      </c>
      <c r="C11" s="44" t="s">
        <v>53</v>
      </c>
      <c r="D11" s="32" t="s">
        <v>63</v>
      </c>
      <c r="E11" s="116">
        <f t="shared" ref="E11:E54" si="0">SUM(H11:Y11)</f>
        <v>220</v>
      </c>
      <c r="F11" s="53">
        <f t="shared" ref="F11:F54" si="1">MIN(SUM(H11:I11),J11+K11,L11+M11,N11+O11,P11+Q11,R11+S11,T11+U11,V11+W11,X11+Y11,Z11+AA11)</f>
        <v>0</v>
      </c>
      <c r="G11" s="117">
        <f t="shared" ref="G11:G54" si="2">E11-F11</f>
        <v>220</v>
      </c>
      <c r="H11" s="75">
        <v>14</v>
      </c>
      <c r="I11" s="18">
        <v>14</v>
      </c>
      <c r="J11" s="83">
        <v>14</v>
      </c>
      <c r="K11" s="79">
        <v>14</v>
      </c>
      <c r="L11" s="54">
        <v>12</v>
      </c>
      <c r="M11" s="46">
        <v>12</v>
      </c>
      <c r="N11" s="45">
        <v>14</v>
      </c>
      <c r="O11" s="46">
        <v>14</v>
      </c>
      <c r="P11" s="17">
        <v>14</v>
      </c>
      <c r="Q11" s="46">
        <v>14</v>
      </c>
      <c r="R11" s="45">
        <v>14</v>
      </c>
      <c r="S11" s="47">
        <v>14</v>
      </c>
      <c r="T11" s="17">
        <v>14</v>
      </c>
      <c r="U11" s="33">
        <v>14</v>
      </c>
      <c r="V11" s="17">
        <v>14</v>
      </c>
      <c r="W11" s="18">
        <v>14</v>
      </c>
      <c r="X11" s="17"/>
      <c r="Y11" s="18"/>
      <c r="Z11" s="17"/>
      <c r="AA11" s="18"/>
      <c r="AB11" s="28">
        <v>16</v>
      </c>
      <c r="AD11" s="136" t="s">
        <v>9</v>
      </c>
      <c r="AF11" s="64">
        <v>0</v>
      </c>
    </row>
    <row r="12" spans="1:78" ht="14.25" customHeight="1" x14ac:dyDescent="0.2">
      <c r="A12" s="69">
        <v>2</v>
      </c>
      <c r="B12" s="69">
        <v>99</v>
      </c>
      <c r="C12" s="39" t="s">
        <v>53</v>
      </c>
      <c r="D12" s="41" t="s">
        <v>46</v>
      </c>
      <c r="E12" s="118">
        <f t="shared" si="0"/>
        <v>168</v>
      </c>
      <c r="F12" s="53">
        <f t="shared" si="1"/>
        <v>0</v>
      </c>
      <c r="G12" s="119">
        <f t="shared" si="2"/>
        <v>168</v>
      </c>
      <c r="H12" s="75">
        <v>12</v>
      </c>
      <c r="I12" s="18">
        <v>12</v>
      </c>
      <c r="J12" s="17">
        <v>10</v>
      </c>
      <c r="K12" s="55">
        <v>8</v>
      </c>
      <c r="L12" s="54">
        <v>10</v>
      </c>
      <c r="M12" s="18">
        <v>10</v>
      </c>
      <c r="N12" s="17">
        <v>8</v>
      </c>
      <c r="O12" s="18">
        <v>12</v>
      </c>
      <c r="P12" s="83">
        <v>10</v>
      </c>
      <c r="Q12" s="11">
        <v>12</v>
      </c>
      <c r="R12" s="17">
        <v>10</v>
      </c>
      <c r="S12" s="48">
        <v>6</v>
      </c>
      <c r="T12" s="17">
        <v>12</v>
      </c>
      <c r="U12" s="18">
        <v>12</v>
      </c>
      <c r="V12" s="10">
        <v>12</v>
      </c>
      <c r="W12" s="18">
        <v>12</v>
      </c>
      <c r="X12" s="17"/>
      <c r="Y12" s="18"/>
      <c r="Z12" s="17"/>
      <c r="AA12" s="18"/>
      <c r="AB12" s="19"/>
      <c r="AD12" s="138" t="s">
        <v>6</v>
      </c>
      <c r="AF12" s="67">
        <v>0</v>
      </c>
    </row>
    <row r="13" spans="1:78" ht="12.75" x14ac:dyDescent="0.2">
      <c r="A13" s="43">
        <v>3</v>
      </c>
      <c r="B13" s="43">
        <v>77</v>
      </c>
      <c r="C13" s="44" t="s">
        <v>55</v>
      </c>
      <c r="D13" s="32" t="s">
        <v>36</v>
      </c>
      <c r="E13" s="120">
        <f t="shared" si="0"/>
        <v>142</v>
      </c>
      <c r="F13" s="53">
        <f t="shared" si="1"/>
        <v>0</v>
      </c>
      <c r="G13" s="119">
        <f t="shared" si="2"/>
        <v>142</v>
      </c>
      <c r="H13" s="75">
        <v>10</v>
      </c>
      <c r="I13" s="18">
        <v>8</v>
      </c>
      <c r="J13" s="55">
        <v>8</v>
      </c>
      <c r="K13" s="55">
        <v>10</v>
      </c>
      <c r="L13" s="54">
        <v>10</v>
      </c>
      <c r="M13" s="33">
        <v>8</v>
      </c>
      <c r="N13" s="17">
        <v>10</v>
      </c>
      <c r="O13" s="11">
        <v>5</v>
      </c>
      <c r="P13" s="17">
        <v>8</v>
      </c>
      <c r="Q13" s="11">
        <v>10</v>
      </c>
      <c r="R13" s="17">
        <v>5</v>
      </c>
      <c r="S13" s="48">
        <v>6</v>
      </c>
      <c r="T13" s="17">
        <v>14</v>
      </c>
      <c r="U13" s="55">
        <v>12</v>
      </c>
      <c r="V13" s="17">
        <v>6</v>
      </c>
      <c r="W13" s="18">
        <v>12</v>
      </c>
      <c r="X13" s="54"/>
      <c r="Y13" s="18"/>
      <c r="Z13" s="54"/>
      <c r="AA13" s="18"/>
      <c r="AB13" s="19">
        <v>3</v>
      </c>
      <c r="AD13" s="139" t="s">
        <v>100</v>
      </c>
      <c r="AF13" s="65">
        <v>0</v>
      </c>
    </row>
    <row r="14" spans="1:78" ht="12.75" x14ac:dyDescent="0.2">
      <c r="A14" s="69">
        <v>4</v>
      </c>
      <c r="B14" s="43">
        <v>54</v>
      </c>
      <c r="C14" s="44" t="s">
        <v>55</v>
      </c>
      <c r="D14" s="32" t="s">
        <v>39</v>
      </c>
      <c r="E14" s="118">
        <f t="shared" si="0"/>
        <v>136</v>
      </c>
      <c r="F14" s="53">
        <f t="shared" si="1"/>
        <v>0</v>
      </c>
      <c r="G14" s="119">
        <f t="shared" si="2"/>
        <v>136</v>
      </c>
      <c r="H14" s="75">
        <v>4</v>
      </c>
      <c r="I14" s="18">
        <v>10</v>
      </c>
      <c r="J14" s="17">
        <v>12</v>
      </c>
      <c r="K14" s="55">
        <v>12</v>
      </c>
      <c r="L14" s="54">
        <v>3</v>
      </c>
      <c r="M14" s="18">
        <v>6</v>
      </c>
      <c r="N14" s="17">
        <v>8</v>
      </c>
      <c r="O14" s="33">
        <v>12</v>
      </c>
      <c r="P14" s="17">
        <v>10</v>
      </c>
      <c r="Q14" s="18">
        <v>8</v>
      </c>
      <c r="R14" s="17">
        <v>3</v>
      </c>
      <c r="S14" s="48">
        <v>10</v>
      </c>
      <c r="T14" s="17">
        <v>6</v>
      </c>
      <c r="U14" s="18">
        <v>4</v>
      </c>
      <c r="V14" s="10">
        <v>14</v>
      </c>
      <c r="W14" s="55">
        <v>14</v>
      </c>
      <c r="X14" s="17"/>
      <c r="Y14" s="18"/>
      <c r="Z14" s="17"/>
      <c r="AA14" s="18"/>
      <c r="AB14" s="19">
        <v>7</v>
      </c>
      <c r="AD14" s="140" t="s">
        <v>14</v>
      </c>
      <c r="AF14" s="66">
        <v>0</v>
      </c>
    </row>
    <row r="15" spans="1:78" ht="12.75" x14ac:dyDescent="0.2">
      <c r="A15" s="69">
        <v>5</v>
      </c>
      <c r="B15" s="43">
        <v>93</v>
      </c>
      <c r="C15" s="44" t="s">
        <v>55</v>
      </c>
      <c r="D15" s="32" t="s">
        <v>37</v>
      </c>
      <c r="E15" s="118">
        <f t="shared" si="0"/>
        <v>131</v>
      </c>
      <c r="F15" s="53">
        <f t="shared" si="1"/>
        <v>0</v>
      </c>
      <c r="G15" s="119">
        <f t="shared" si="2"/>
        <v>131</v>
      </c>
      <c r="H15" s="75">
        <v>8</v>
      </c>
      <c r="I15" s="18">
        <v>6</v>
      </c>
      <c r="J15" s="83">
        <v>10</v>
      </c>
      <c r="K15" s="79">
        <v>8</v>
      </c>
      <c r="L15" s="83">
        <v>6</v>
      </c>
      <c r="M15" s="18">
        <v>4</v>
      </c>
      <c r="N15" s="17">
        <v>12</v>
      </c>
      <c r="O15" s="18">
        <v>10</v>
      </c>
      <c r="P15" s="17">
        <v>6</v>
      </c>
      <c r="Q15" s="18">
        <v>5</v>
      </c>
      <c r="R15" s="17">
        <v>12</v>
      </c>
      <c r="S15" s="48">
        <v>8</v>
      </c>
      <c r="T15" s="83">
        <v>8</v>
      </c>
      <c r="U15" s="18">
        <v>6</v>
      </c>
      <c r="V15" s="10">
        <v>12</v>
      </c>
      <c r="W15" s="18">
        <v>10</v>
      </c>
      <c r="X15" s="83"/>
      <c r="Y15" s="33"/>
      <c r="Z15" s="83"/>
      <c r="AA15" s="33"/>
      <c r="AB15" s="19"/>
      <c r="AD15" s="134" t="s">
        <v>4</v>
      </c>
      <c r="AE15" s="5"/>
      <c r="AF15" s="63">
        <v>0</v>
      </c>
    </row>
    <row r="16" spans="1:78" ht="12.75" x14ac:dyDescent="0.2">
      <c r="A16" s="43">
        <v>6</v>
      </c>
      <c r="B16" s="69">
        <v>8</v>
      </c>
      <c r="C16" s="39" t="s">
        <v>55</v>
      </c>
      <c r="D16" s="228" t="s">
        <v>163</v>
      </c>
      <c r="E16" s="118">
        <f t="shared" si="0"/>
        <v>120</v>
      </c>
      <c r="F16" s="53">
        <f t="shared" si="1"/>
        <v>0</v>
      </c>
      <c r="G16" s="119">
        <f t="shared" si="2"/>
        <v>120</v>
      </c>
      <c r="H16" s="82"/>
      <c r="I16" s="33"/>
      <c r="J16" s="17"/>
      <c r="K16" s="55"/>
      <c r="L16" s="83"/>
      <c r="M16" s="89"/>
      <c r="N16" s="17">
        <v>14</v>
      </c>
      <c r="O16" s="18">
        <v>14</v>
      </c>
      <c r="P16" s="17">
        <v>14</v>
      </c>
      <c r="Q16" s="18">
        <v>14</v>
      </c>
      <c r="R16" s="17">
        <v>14</v>
      </c>
      <c r="S16" s="18">
        <v>14</v>
      </c>
      <c r="T16" s="83">
        <v>12</v>
      </c>
      <c r="U16" s="48">
        <v>14</v>
      </c>
      <c r="V16" s="85">
        <v>10</v>
      </c>
      <c r="W16" s="248">
        <v>0</v>
      </c>
      <c r="X16" s="17"/>
      <c r="Y16" s="18"/>
      <c r="Z16" s="17"/>
      <c r="AA16" s="18"/>
      <c r="AB16" s="19">
        <v>5</v>
      </c>
      <c r="AD16" s="135" t="s">
        <v>5</v>
      </c>
      <c r="AE16" s="6"/>
      <c r="AF16" s="6"/>
    </row>
    <row r="17" spans="1:32" ht="12.75" x14ac:dyDescent="0.2">
      <c r="A17" s="69">
        <v>7</v>
      </c>
      <c r="B17" s="69">
        <v>60</v>
      </c>
      <c r="C17" s="39" t="s">
        <v>53</v>
      </c>
      <c r="D17" s="41" t="s">
        <v>64</v>
      </c>
      <c r="E17" s="118">
        <f t="shared" si="0"/>
        <v>117</v>
      </c>
      <c r="F17" s="53">
        <f t="shared" si="1"/>
        <v>0</v>
      </c>
      <c r="G17" s="119">
        <f t="shared" si="2"/>
        <v>117</v>
      </c>
      <c r="H17" s="75">
        <v>8</v>
      </c>
      <c r="I17" s="18">
        <v>6</v>
      </c>
      <c r="J17" s="17">
        <v>12</v>
      </c>
      <c r="K17" s="33">
        <v>12</v>
      </c>
      <c r="L17" s="247">
        <v>0</v>
      </c>
      <c r="M17" s="18">
        <v>8</v>
      </c>
      <c r="N17" s="17">
        <v>12</v>
      </c>
      <c r="O17" s="18">
        <v>10</v>
      </c>
      <c r="P17" s="17">
        <v>6</v>
      </c>
      <c r="Q17" s="18">
        <v>5</v>
      </c>
      <c r="R17" s="17">
        <v>5</v>
      </c>
      <c r="S17" s="48">
        <v>10</v>
      </c>
      <c r="T17" s="10">
        <v>3</v>
      </c>
      <c r="U17" s="67">
        <v>0</v>
      </c>
      <c r="V17" s="17">
        <v>10</v>
      </c>
      <c r="W17" s="33">
        <v>10</v>
      </c>
      <c r="X17" s="17"/>
      <c r="Y17" s="18"/>
      <c r="Z17" s="17"/>
      <c r="AA17" s="18"/>
      <c r="AB17" s="19">
        <v>1</v>
      </c>
      <c r="AD17" s="137" t="s">
        <v>21</v>
      </c>
    </row>
    <row r="18" spans="1:32" ht="12.75" x14ac:dyDescent="0.2">
      <c r="A18" s="69">
        <v>8</v>
      </c>
      <c r="B18" s="69">
        <v>48</v>
      </c>
      <c r="C18" s="39" t="s">
        <v>55</v>
      </c>
      <c r="D18" s="228" t="s">
        <v>41</v>
      </c>
      <c r="E18" s="118">
        <f t="shared" si="0"/>
        <v>109</v>
      </c>
      <c r="F18" s="53">
        <f t="shared" si="1"/>
        <v>0</v>
      </c>
      <c r="G18" s="119">
        <f t="shared" si="2"/>
        <v>109</v>
      </c>
      <c r="H18" s="238">
        <v>0</v>
      </c>
      <c r="I18" s="18">
        <v>2</v>
      </c>
      <c r="J18" s="83">
        <v>6</v>
      </c>
      <c r="K18" s="33">
        <v>4</v>
      </c>
      <c r="L18" s="54">
        <v>8</v>
      </c>
      <c r="M18" s="18">
        <v>10</v>
      </c>
      <c r="N18" s="17">
        <v>6</v>
      </c>
      <c r="O18" s="18">
        <v>8</v>
      </c>
      <c r="P18" s="17">
        <v>12</v>
      </c>
      <c r="Q18" s="79">
        <v>12</v>
      </c>
      <c r="R18" s="17">
        <v>10</v>
      </c>
      <c r="S18" s="48">
        <v>5</v>
      </c>
      <c r="T18" s="17">
        <v>10</v>
      </c>
      <c r="U18" s="55">
        <v>10</v>
      </c>
      <c r="V18" s="17">
        <v>3</v>
      </c>
      <c r="W18" s="18">
        <v>3</v>
      </c>
      <c r="X18" s="17"/>
      <c r="Y18" s="18"/>
      <c r="Z18" s="17"/>
      <c r="AA18" s="18"/>
      <c r="AB18" s="19"/>
      <c r="AD18" s="141" t="s">
        <v>10</v>
      </c>
    </row>
    <row r="19" spans="1:32" ht="12.75" x14ac:dyDescent="0.2">
      <c r="A19" s="43">
        <v>9</v>
      </c>
      <c r="B19" s="69">
        <v>2</v>
      </c>
      <c r="C19" s="39" t="s">
        <v>53</v>
      </c>
      <c r="D19" s="41" t="s">
        <v>49</v>
      </c>
      <c r="E19" s="118">
        <f t="shared" si="0"/>
        <v>84</v>
      </c>
      <c r="F19" s="53">
        <f t="shared" si="1"/>
        <v>0</v>
      </c>
      <c r="G19" s="119">
        <f t="shared" si="2"/>
        <v>84</v>
      </c>
      <c r="H19" s="75">
        <v>5</v>
      </c>
      <c r="I19" s="18">
        <v>5</v>
      </c>
      <c r="J19" s="67">
        <v>0</v>
      </c>
      <c r="K19" s="18">
        <v>5</v>
      </c>
      <c r="L19" s="247">
        <v>0</v>
      </c>
      <c r="M19" s="18">
        <v>4</v>
      </c>
      <c r="N19" s="55">
        <v>10</v>
      </c>
      <c r="O19" s="55">
        <v>8</v>
      </c>
      <c r="P19" s="17">
        <v>8</v>
      </c>
      <c r="Q19" s="18">
        <v>8</v>
      </c>
      <c r="R19" s="17">
        <v>8</v>
      </c>
      <c r="S19" s="48">
        <v>3</v>
      </c>
      <c r="T19" s="247">
        <v>0</v>
      </c>
      <c r="U19" s="55">
        <v>8</v>
      </c>
      <c r="V19" s="10">
        <v>6</v>
      </c>
      <c r="W19" s="18">
        <v>6</v>
      </c>
      <c r="X19" s="83"/>
      <c r="Y19" s="79"/>
      <c r="Z19" s="83"/>
      <c r="AA19" s="79"/>
      <c r="AB19" s="19"/>
      <c r="AD19" s="239" t="s">
        <v>66</v>
      </c>
    </row>
    <row r="20" spans="1:32" ht="12.75" x14ac:dyDescent="0.2">
      <c r="A20" s="69">
        <v>10</v>
      </c>
      <c r="B20" s="69">
        <v>66</v>
      </c>
      <c r="C20" s="39" t="s">
        <v>53</v>
      </c>
      <c r="D20" s="243" t="s">
        <v>47</v>
      </c>
      <c r="E20" s="118">
        <f t="shared" si="0"/>
        <v>80</v>
      </c>
      <c r="F20" s="95">
        <f t="shared" si="1"/>
        <v>0</v>
      </c>
      <c r="G20" s="122">
        <f t="shared" si="2"/>
        <v>80</v>
      </c>
      <c r="H20" s="75">
        <v>10</v>
      </c>
      <c r="I20" s="18">
        <v>8</v>
      </c>
      <c r="J20" s="17">
        <v>8</v>
      </c>
      <c r="K20" s="33">
        <v>10</v>
      </c>
      <c r="L20" s="54">
        <v>8</v>
      </c>
      <c r="M20" s="18">
        <v>6</v>
      </c>
      <c r="N20" s="17"/>
      <c r="O20" s="18"/>
      <c r="P20" s="17"/>
      <c r="Q20" s="18"/>
      <c r="R20" s="17">
        <v>4</v>
      </c>
      <c r="S20" s="48">
        <v>4</v>
      </c>
      <c r="T20" s="17">
        <v>8</v>
      </c>
      <c r="U20" s="18">
        <v>5</v>
      </c>
      <c r="V20" s="10">
        <v>4</v>
      </c>
      <c r="W20" s="18">
        <v>5</v>
      </c>
      <c r="X20" s="17"/>
      <c r="Y20" s="18"/>
      <c r="Z20" s="17"/>
      <c r="AA20" s="18"/>
      <c r="AB20" s="19"/>
    </row>
    <row r="21" spans="1:32" ht="12.75" x14ac:dyDescent="0.2">
      <c r="A21" s="69">
        <v>11</v>
      </c>
      <c r="B21" s="69">
        <v>28</v>
      </c>
      <c r="C21" s="39" t="s">
        <v>55</v>
      </c>
      <c r="D21" s="228" t="s">
        <v>143</v>
      </c>
      <c r="E21" s="118">
        <f t="shared" si="0"/>
        <v>68</v>
      </c>
      <c r="F21" s="53">
        <f t="shared" si="1"/>
        <v>0</v>
      </c>
      <c r="G21" s="119">
        <f t="shared" si="2"/>
        <v>68</v>
      </c>
      <c r="H21" s="75"/>
      <c r="I21" s="18"/>
      <c r="J21" s="83"/>
      <c r="K21" s="33"/>
      <c r="L21" s="54"/>
      <c r="M21" s="18"/>
      <c r="N21" s="17">
        <v>4</v>
      </c>
      <c r="O21" s="18">
        <v>6</v>
      </c>
      <c r="P21" s="17">
        <v>5</v>
      </c>
      <c r="Q21" s="18">
        <v>6</v>
      </c>
      <c r="R21" s="92">
        <v>8</v>
      </c>
      <c r="S21" s="92">
        <v>12</v>
      </c>
      <c r="T21" s="17">
        <v>3</v>
      </c>
      <c r="U21" s="33">
        <v>8</v>
      </c>
      <c r="V21" s="10">
        <v>8</v>
      </c>
      <c r="W21" s="18">
        <v>8</v>
      </c>
      <c r="X21" s="17"/>
      <c r="Y21" s="18"/>
      <c r="Z21" s="17"/>
      <c r="AA21" s="18"/>
      <c r="AB21" s="19"/>
    </row>
    <row r="22" spans="1:32" ht="12.75" x14ac:dyDescent="0.2">
      <c r="A22" s="43">
        <v>12</v>
      </c>
      <c r="B22" s="69">
        <v>68</v>
      </c>
      <c r="C22" s="39" t="s">
        <v>53</v>
      </c>
      <c r="D22" s="243" t="s">
        <v>170</v>
      </c>
      <c r="E22" s="118">
        <f t="shared" si="0"/>
        <v>62</v>
      </c>
      <c r="F22" s="53">
        <f t="shared" si="1"/>
        <v>0</v>
      </c>
      <c r="G22" s="119">
        <f t="shared" si="2"/>
        <v>62</v>
      </c>
      <c r="H22" s="75"/>
      <c r="I22" s="18"/>
      <c r="J22" s="83"/>
      <c r="K22" s="33"/>
      <c r="L22" s="230"/>
      <c r="M22" s="89"/>
      <c r="N22" s="10"/>
      <c r="O22" s="38"/>
      <c r="P22" s="17">
        <v>12</v>
      </c>
      <c r="Q22" s="18">
        <v>10</v>
      </c>
      <c r="R22" s="17">
        <v>12</v>
      </c>
      <c r="S22" s="18">
        <v>12</v>
      </c>
      <c r="T22" s="17"/>
      <c r="U22" s="18"/>
      <c r="V22" s="10">
        <v>8</v>
      </c>
      <c r="W22" s="18">
        <v>8</v>
      </c>
      <c r="X22" s="17"/>
      <c r="Y22" s="18"/>
      <c r="Z22" s="17"/>
      <c r="AA22" s="18"/>
      <c r="AB22" s="19"/>
    </row>
    <row r="23" spans="1:32" ht="12.75" x14ac:dyDescent="0.2">
      <c r="A23" s="69">
        <v>13</v>
      </c>
      <c r="B23" s="69">
        <v>83</v>
      </c>
      <c r="C23" s="39" t="s">
        <v>55</v>
      </c>
      <c r="D23" s="251" t="s">
        <v>38</v>
      </c>
      <c r="E23" s="118">
        <f t="shared" si="0"/>
        <v>54</v>
      </c>
      <c r="F23" s="53">
        <f t="shared" si="1"/>
        <v>0</v>
      </c>
      <c r="G23" s="119">
        <f t="shared" si="2"/>
        <v>54</v>
      </c>
      <c r="H23" s="75">
        <v>6</v>
      </c>
      <c r="I23" s="18">
        <v>4</v>
      </c>
      <c r="J23" s="55"/>
      <c r="K23" s="55"/>
      <c r="L23" s="54">
        <v>4</v>
      </c>
      <c r="M23" s="18">
        <v>3</v>
      </c>
      <c r="N23" s="17">
        <v>5</v>
      </c>
      <c r="O23" s="18">
        <v>4</v>
      </c>
      <c r="P23" s="55">
        <v>3</v>
      </c>
      <c r="Q23" s="18">
        <v>2</v>
      </c>
      <c r="R23" s="17">
        <v>6</v>
      </c>
      <c r="S23" s="354">
        <v>0</v>
      </c>
      <c r="T23" s="17">
        <v>5</v>
      </c>
      <c r="U23" s="18">
        <v>3</v>
      </c>
      <c r="V23" s="17">
        <v>5</v>
      </c>
      <c r="W23" s="48">
        <v>4</v>
      </c>
      <c r="X23" s="17"/>
      <c r="Y23" s="18"/>
      <c r="Z23" s="17"/>
      <c r="AA23" s="18"/>
      <c r="AB23" s="19"/>
    </row>
    <row r="24" spans="1:32" ht="12.75" x14ac:dyDescent="0.2">
      <c r="A24" s="69">
        <v>14</v>
      </c>
      <c r="B24" s="69">
        <v>36</v>
      </c>
      <c r="C24" s="39" t="s">
        <v>53</v>
      </c>
      <c r="D24" s="32" t="s">
        <v>50</v>
      </c>
      <c r="E24" s="118">
        <f t="shared" si="0"/>
        <v>41</v>
      </c>
      <c r="F24" s="53">
        <f t="shared" si="1"/>
        <v>0</v>
      </c>
      <c r="G24" s="119">
        <f t="shared" si="2"/>
        <v>41</v>
      </c>
      <c r="H24" s="90">
        <v>4</v>
      </c>
      <c r="I24" s="18">
        <v>2</v>
      </c>
      <c r="J24" s="55">
        <v>5</v>
      </c>
      <c r="K24" s="79">
        <v>4</v>
      </c>
      <c r="L24" s="83">
        <v>6</v>
      </c>
      <c r="M24" s="89">
        <v>3</v>
      </c>
      <c r="N24" s="63">
        <v>0</v>
      </c>
      <c r="O24" s="67">
        <v>0</v>
      </c>
      <c r="P24" s="17">
        <v>3</v>
      </c>
      <c r="Q24" s="18">
        <v>0</v>
      </c>
      <c r="R24" s="17">
        <v>2</v>
      </c>
      <c r="S24" s="48">
        <v>2</v>
      </c>
      <c r="T24" s="17">
        <v>5</v>
      </c>
      <c r="U24" s="48">
        <v>2</v>
      </c>
      <c r="V24" s="85">
        <v>2</v>
      </c>
      <c r="W24" s="18">
        <v>1</v>
      </c>
      <c r="X24" s="17"/>
      <c r="Y24" s="18"/>
      <c r="Z24" s="17"/>
      <c r="AA24" s="18"/>
      <c r="AB24" s="19"/>
    </row>
    <row r="25" spans="1:32" ht="12.75" x14ac:dyDescent="0.2">
      <c r="A25" s="43">
        <v>15</v>
      </c>
      <c r="B25" s="43">
        <v>53</v>
      </c>
      <c r="C25" s="44" t="s">
        <v>55</v>
      </c>
      <c r="D25" s="390" t="s">
        <v>40</v>
      </c>
      <c r="E25" s="120">
        <f t="shared" si="0"/>
        <v>41</v>
      </c>
      <c r="F25" s="53">
        <f t="shared" si="1"/>
        <v>0</v>
      </c>
      <c r="G25" s="119">
        <f t="shared" si="2"/>
        <v>41</v>
      </c>
      <c r="H25" s="392">
        <v>3</v>
      </c>
      <c r="I25" s="365">
        <v>3</v>
      </c>
      <c r="J25" s="79">
        <v>2</v>
      </c>
      <c r="K25" s="79">
        <v>2</v>
      </c>
      <c r="L25" s="54">
        <v>2</v>
      </c>
      <c r="M25" s="252">
        <v>0</v>
      </c>
      <c r="N25" s="10">
        <v>3</v>
      </c>
      <c r="O25" s="55">
        <v>3</v>
      </c>
      <c r="P25" s="10">
        <v>4</v>
      </c>
      <c r="Q25" s="79">
        <v>4</v>
      </c>
      <c r="R25" s="17">
        <v>1</v>
      </c>
      <c r="S25" s="48">
        <v>4</v>
      </c>
      <c r="T25" s="247">
        <v>0</v>
      </c>
      <c r="U25" s="248">
        <v>0</v>
      </c>
      <c r="V25" s="10">
        <v>4</v>
      </c>
      <c r="W25" s="33">
        <v>6</v>
      </c>
      <c r="X25" s="17"/>
      <c r="Y25" s="18"/>
      <c r="Z25" s="17"/>
      <c r="AA25" s="18"/>
      <c r="AB25" s="19"/>
    </row>
    <row r="26" spans="1:32" ht="12.75" x14ac:dyDescent="0.2">
      <c r="A26" s="69">
        <v>16</v>
      </c>
      <c r="B26" s="69">
        <v>75</v>
      </c>
      <c r="C26" s="39" t="s">
        <v>53</v>
      </c>
      <c r="D26" s="32" t="s">
        <v>90</v>
      </c>
      <c r="E26" s="120">
        <f t="shared" si="0"/>
        <v>33</v>
      </c>
      <c r="F26" s="53">
        <f t="shared" si="1"/>
        <v>0</v>
      </c>
      <c r="G26" s="119">
        <f t="shared" si="2"/>
        <v>33</v>
      </c>
      <c r="H26" s="53"/>
      <c r="I26" s="18"/>
      <c r="J26" s="17">
        <v>6</v>
      </c>
      <c r="K26" s="18">
        <v>6</v>
      </c>
      <c r="L26" s="79"/>
      <c r="M26" s="18"/>
      <c r="N26" s="17">
        <v>6</v>
      </c>
      <c r="O26" s="18">
        <v>6</v>
      </c>
      <c r="P26" s="17">
        <v>5</v>
      </c>
      <c r="Q26" s="18">
        <v>4</v>
      </c>
      <c r="R26" s="17"/>
      <c r="S26" s="18"/>
      <c r="T26" s="10"/>
      <c r="U26" s="55"/>
      <c r="V26" s="10"/>
      <c r="W26" s="18"/>
      <c r="X26" s="17"/>
      <c r="Y26" s="18"/>
      <c r="Z26" s="17"/>
      <c r="AA26" s="18"/>
      <c r="AB26" s="19"/>
      <c r="AC26" s="7"/>
    </row>
    <row r="27" spans="1:32" ht="12.75" x14ac:dyDescent="0.2">
      <c r="A27" s="69">
        <v>17</v>
      </c>
      <c r="B27" s="69">
        <v>4</v>
      </c>
      <c r="C27" s="39" t="s">
        <v>53</v>
      </c>
      <c r="D27" s="251" t="s">
        <v>51</v>
      </c>
      <c r="E27" s="120">
        <f t="shared" si="0"/>
        <v>30</v>
      </c>
      <c r="F27" s="53">
        <f t="shared" si="1"/>
        <v>0</v>
      </c>
      <c r="G27" s="119">
        <f t="shared" si="2"/>
        <v>30</v>
      </c>
      <c r="H27" s="55">
        <v>3</v>
      </c>
      <c r="I27" s="18">
        <v>4</v>
      </c>
      <c r="J27" s="83">
        <v>4</v>
      </c>
      <c r="K27" s="33">
        <v>3</v>
      </c>
      <c r="L27" s="230"/>
      <c r="M27" s="94"/>
      <c r="N27" s="17"/>
      <c r="O27" s="18"/>
      <c r="P27" s="55">
        <v>2</v>
      </c>
      <c r="Q27" s="55">
        <v>1</v>
      </c>
      <c r="R27" s="17"/>
      <c r="S27" s="93"/>
      <c r="T27" s="10">
        <v>6</v>
      </c>
      <c r="U27" s="55">
        <v>4</v>
      </c>
      <c r="V27" s="10">
        <v>1</v>
      </c>
      <c r="W27" s="18">
        <v>2</v>
      </c>
      <c r="X27" s="17"/>
      <c r="Y27" s="18"/>
      <c r="Z27" s="17"/>
      <c r="AA27" s="18"/>
      <c r="AB27" s="19"/>
    </row>
    <row r="28" spans="1:32" ht="12.75" x14ac:dyDescent="0.2">
      <c r="A28" s="43">
        <v>18</v>
      </c>
      <c r="B28" s="43">
        <v>13</v>
      </c>
      <c r="C28" s="44" t="s">
        <v>152</v>
      </c>
      <c r="D28" s="229" t="s">
        <v>43</v>
      </c>
      <c r="E28" s="118">
        <f t="shared" si="0"/>
        <v>28</v>
      </c>
      <c r="F28" s="53">
        <f t="shared" si="1"/>
        <v>0</v>
      </c>
      <c r="G28" s="119">
        <f t="shared" si="2"/>
        <v>28</v>
      </c>
      <c r="H28" s="75">
        <v>3</v>
      </c>
      <c r="I28" s="94">
        <v>3</v>
      </c>
      <c r="J28" s="10">
        <v>2</v>
      </c>
      <c r="K28" s="55">
        <v>4</v>
      </c>
      <c r="L28" s="54">
        <v>0</v>
      </c>
      <c r="M28" s="18">
        <v>0</v>
      </c>
      <c r="N28" s="247">
        <v>0</v>
      </c>
      <c r="O28" s="252">
        <v>0</v>
      </c>
      <c r="P28" s="17">
        <v>4</v>
      </c>
      <c r="Q28" s="18">
        <v>3</v>
      </c>
      <c r="R28" s="247">
        <v>0</v>
      </c>
      <c r="S28" s="354">
        <v>0</v>
      </c>
      <c r="T28" s="17"/>
      <c r="U28" s="18"/>
      <c r="V28" s="10">
        <v>5</v>
      </c>
      <c r="W28" s="18">
        <v>4</v>
      </c>
      <c r="X28" s="17"/>
      <c r="Y28" s="18"/>
      <c r="Z28" s="17"/>
      <c r="AA28" s="18"/>
      <c r="AB28" s="19"/>
      <c r="AD28" s="4"/>
      <c r="AE28" s="4"/>
      <c r="AF28" s="4"/>
    </row>
    <row r="29" spans="1:32" ht="12.75" x14ac:dyDescent="0.2">
      <c r="A29" s="69">
        <v>19</v>
      </c>
      <c r="B29" s="69">
        <v>97</v>
      </c>
      <c r="C29" s="39" t="s">
        <v>53</v>
      </c>
      <c r="D29" s="243" t="s">
        <v>147</v>
      </c>
      <c r="E29" s="118">
        <f t="shared" si="0"/>
        <v>26</v>
      </c>
      <c r="F29" s="53">
        <f t="shared" si="1"/>
        <v>0</v>
      </c>
      <c r="G29" s="119">
        <f t="shared" si="2"/>
        <v>26</v>
      </c>
      <c r="H29" s="78"/>
      <c r="I29" s="93"/>
      <c r="J29" s="10"/>
      <c r="K29" s="55"/>
      <c r="L29" s="54"/>
      <c r="M29" s="18"/>
      <c r="N29" s="17">
        <v>3</v>
      </c>
      <c r="O29" s="18">
        <v>3</v>
      </c>
      <c r="P29" s="17"/>
      <c r="Q29" s="18"/>
      <c r="R29" s="17"/>
      <c r="S29" s="48"/>
      <c r="T29" s="10">
        <v>10</v>
      </c>
      <c r="U29" s="55">
        <v>10</v>
      </c>
      <c r="V29" s="10"/>
      <c r="W29" s="18"/>
      <c r="X29" s="17"/>
      <c r="Y29" s="18"/>
      <c r="Z29" s="17"/>
      <c r="AA29" s="18"/>
      <c r="AB29" s="19"/>
      <c r="AD29" s="5"/>
      <c r="AE29" s="5"/>
      <c r="AF29" s="5"/>
    </row>
    <row r="30" spans="1:32" ht="12.75" x14ac:dyDescent="0.2">
      <c r="A30" s="69">
        <v>20</v>
      </c>
      <c r="B30" s="43">
        <v>5</v>
      </c>
      <c r="C30" s="44" t="s">
        <v>53</v>
      </c>
      <c r="D30" s="391" t="s">
        <v>146</v>
      </c>
      <c r="E30" s="120">
        <f t="shared" si="0"/>
        <v>22</v>
      </c>
      <c r="F30" s="53">
        <f t="shared" si="1"/>
        <v>0</v>
      </c>
      <c r="G30" s="119">
        <f t="shared" si="2"/>
        <v>22</v>
      </c>
      <c r="H30" s="55"/>
      <c r="I30" s="93"/>
      <c r="J30" s="10"/>
      <c r="K30" s="18"/>
      <c r="L30" s="54"/>
      <c r="M30" s="89"/>
      <c r="N30" s="55">
        <v>4</v>
      </c>
      <c r="O30" s="18">
        <v>4</v>
      </c>
      <c r="P30" s="54"/>
      <c r="Q30" s="222"/>
      <c r="R30" s="85">
        <v>6</v>
      </c>
      <c r="S30" s="94">
        <v>8</v>
      </c>
      <c r="T30" s="246">
        <v>0</v>
      </c>
      <c r="U30" s="248">
        <v>0</v>
      </c>
      <c r="V30" s="180"/>
      <c r="W30" s="33"/>
      <c r="X30" s="17"/>
      <c r="Y30" s="18"/>
      <c r="Z30" s="17"/>
      <c r="AA30" s="18"/>
      <c r="AB30" s="19">
        <v>2</v>
      </c>
      <c r="AD30" s="6"/>
      <c r="AE30" s="6"/>
      <c r="AF30" s="6"/>
    </row>
    <row r="31" spans="1:32" ht="12.75" x14ac:dyDescent="0.2">
      <c r="A31" s="43">
        <v>21</v>
      </c>
      <c r="B31" s="44">
        <v>15</v>
      </c>
      <c r="C31" s="43" t="s">
        <v>55</v>
      </c>
      <c r="D31" s="228" t="s">
        <v>65</v>
      </c>
      <c r="E31" s="120">
        <f t="shared" si="0"/>
        <v>22</v>
      </c>
      <c r="F31" s="53">
        <f t="shared" si="1"/>
        <v>0</v>
      </c>
      <c r="G31" s="119">
        <f t="shared" si="2"/>
        <v>22</v>
      </c>
      <c r="H31" s="75">
        <v>2</v>
      </c>
      <c r="I31" s="253">
        <v>0</v>
      </c>
      <c r="J31" s="17">
        <v>0</v>
      </c>
      <c r="K31" s="33">
        <v>3</v>
      </c>
      <c r="L31" s="54">
        <v>0</v>
      </c>
      <c r="M31" s="18">
        <v>2</v>
      </c>
      <c r="N31" s="17"/>
      <c r="O31" s="55"/>
      <c r="P31" s="83">
        <v>2</v>
      </c>
      <c r="Q31" s="33">
        <v>3</v>
      </c>
      <c r="R31" s="17">
        <v>2</v>
      </c>
      <c r="S31" s="48">
        <v>3</v>
      </c>
      <c r="T31" s="17"/>
      <c r="U31" s="18"/>
      <c r="V31" s="254">
        <v>0</v>
      </c>
      <c r="W31" s="18">
        <v>5</v>
      </c>
      <c r="X31" s="17"/>
      <c r="Y31" s="18"/>
      <c r="Z31" s="17"/>
      <c r="AA31" s="18"/>
      <c r="AB31" s="19"/>
      <c r="AD31" s="6"/>
      <c r="AE31" s="6"/>
      <c r="AF31" s="6"/>
    </row>
    <row r="32" spans="1:32" ht="12.75" x14ac:dyDescent="0.2">
      <c r="A32" s="69">
        <v>22</v>
      </c>
      <c r="B32" s="69">
        <v>24</v>
      </c>
      <c r="C32" s="39" t="s">
        <v>54</v>
      </c>
      <c r="D32" s="245" t="s">
        <v>45</v>
      </c>
      <c r="E32" s="120">
        <f t="shared" si="0"/>
        <v>22</v>
      </c>
      <c r="F32" s="53">
        <f t="shared" si="1"/>
        <v>0</v>
      </c>
      <c r="G32" s="119">
        <f t="shared" si="2"/>
        <v>22</v>
      </c>
      <c r="H32" s="82">
        <v>0</v>
      </c>
      <c r="I32" s="18">
        <v>1</v>
      </c>
      <c r="J32" s="55">
        <v>0</v>
      </c>
      <c r="K32" s="55">
        <v>0</v>
      </c>
      <c r="L32" s="54">
        <v>4</v>
      </c>
      <c r="M32" s="18">
        <v>4</v>
      </c>
      <c r="N32" s="247">
        <v>0</v>
      </c>
      <c r="O32" s="18">
        <v>1</v>
      </c>
      <c r="P32" s="17">
        <v>4</v>
      </c>
      <c r="Q32" s="252">
        <v>0</v>
      </c>
      <c r="R32" s="54"/>
      <c r="S32" s="58"/>
      <c r="T32" s="10"/>
      <c r="U32" s="18"/>
      <c r="V32" s="10">
        <v>4</v>
      </c>
      <c r="W32" s="18">
        <v>4</v>
      </c>
      <c r="X32" s="54"/>
      <c r="Y32" s="18"/>
      <c r="Z32" s="54"/>
      <c r="AA32" s="18"/>
      <c r="AB32" s="19"/>
      <c r="AD32" s="6"/>
      <c r="AE32" s="6"/>
      <c r="AF32" s="6"/>
    </row>
    <row r="33" spans="1:32" ht="12.75" x14ac:dyDescent="0.2">
      <c r="A33" s="69">
        <v>23</v>
      </c>
      <c r="B33" s="69">
        <v>96</v>
      </c>
      <c r="C33" s="39" t="s">
        <v>53</v>
      </c>
      <c r="D33" s="228" t="s">
        <v>52</v>
      </c>
      <c r="E33" s="120">
        <f t="shared" si="0"/>
        <v>20</v>
      </c>
      <c r="F33" s="53">
        <f t="shared" si="1"/>
        <v>0</v>
      </c>
      <c r="G33" s="119">
        <f t="shared" si="2"/>
        <v>20</v>
      </c>
      <c r="H33" s="75">
        <v>2</v>
      </c>
      <c r="I33" s="18">
        <v>3</v>
      </c>
      <c r="J33" s="55">
        <v>3</v>
      </c>
      <c r="K33" s="55">
        <v>2</v>
      </c>
      <c r="L33" s="247">
        <v>0</v>
      </c>
      <c r="M33" s="18">
        <v>0</v>
      </c>
      <c r="N33" s="17"/>
      <c r="O33" s="18"/>
      <c r="P33" s="54"/>
      <c r="Q33" s="33"/>
      <c r="R33" s="17"/>
      <c r="S33" s="93"/>
      <c r="T33" s="85">
        <v>4</v>
      </c>
      <c r="U33" s="79">
        <v>3</v>
      </c>
      <c r="V33" s="10">
        <v>3</v>
      </c>
      <c r="W33" s="18">
        <v>0</v>
      </c>
      <c r="X33" s="83"/>
      <c r="Y33" s="33"/>
      <c r="Z33" s="83"/>
      <c r="AA33" s="33"/>
      <c r="AB33" s="19"/>
    </row>
    <row r="34" spans="1:32" ht="12.75" x14ac:dyDescent="0.2">
      <c r="A34" s="43">
        <v>24</v>
      </c>
      <c r="B34" s="39">
        <v>56</v>
      </c>
      <c r="C34" s="39" t="s">
        <v>53</v>
      </c>
      <c r="D34" s="31" t="s">
        <v>145</v>
      </c>
      <c r="E34" s="120">
        <f t="shared" si="0"/>
        <v>18</v>
      </c>
      <c r="F34" s="53">
        <f t="shared" si="1"/>
        <v>0</v>
      </c>
      <c r="G34" s="119">
        <f t="shared" si="2"/>
        <v>18</v>
      </c>
      <c r="H34" s="75"/>
      <c r="I34" s="18"/>
      <c r="J34" s="17"/>
      <c r="K34" s="79"/>
      <c r="L34" s="54"/>
      <c r="M34" s="18"/>
      <c r="N34" s="17">
        <v>5</v>
      </c>
      <c r="O34" s="18">
        <v>5</v>
      </c>
      <c r="P34" s="17"/>
      <c r="Q34" s="18"/>
      <c r="R34" s="17">
        <v>3</v>
      </c>
      <c r="S34" s="48">
        <v>5</v>
      </c>
      <c r="T34" s="17"/>
      <c r="U34" s="18"/>
      <c r="V34" s="10"/>
      <c r="W34" s="33"/>
      <c r="X34" s="17"/>
      <c r="Y34" s="18"/>
      <c r="Z34" s="17"/>
      <c r="AA34" s="18"/>
      <c r="AB34" s="19"/>
    </row>
    <row r="35" spans="1:32" s="5" customFormat="1" ht="12.75" x14ac:dyDescent="0.2">
      <c r="A35" s="69">
        <v>25</v>
      </c>
      <c r="B35" s="39">
        <v>69</v>
      </c>
      <c r="C35" s="39" t="s">
        <v>53</v>
      </c>
      <c r="D35" s="31" t="s">
        <v>48</v>
      </c>
      <c r="E35" s="120">
        <f t="shared" si="0"/>
        <v>16</v>
      </c>
      <c r="F35" s="53">
        <f t="shared" si="1"/>
        <v>0</v>
      </c>
      <c r="G35" s="119">
        <f t="shared" si="2"/>
        <v>16</v>
      </c>
      <c r="H35" s="53">
        <v>6</v>
      </c>
      <c r="I35" s="18">
        <v>10</v>
      </c>
      <c r="J35" s="17"/>
      <c r="K35" s="79"/>
      <c r="L35" s="54"/>
      <c r="M35" s="18"/>
      <c r="N35" s="17"/>
      <c r="O35" s="18"/>
      <c r="P35" s="83"/>
      <c r="Q35" s="18"/>
      <c r="R35" s="10"/>
      <c r="S35" s="93"/>
      <c r="T35" s="17"/>
      <c r="U35" s="18"/>
      <c r="V35" s="85"/>
      <c r="W35" s="18"/>
      <c r="X35" s="17"/>
      <c r="Y35" s="18"/>
      <c r="Z35" s="17"/>
      <c r="AA35" s="18"/>
      <c r="AB35" s="19">
        <v>2</v>
      </c>
      <c r="AD35" s="2"/>
      <c r="AE35" s="2"/>
      <c r="AF35" s="2"/>
    </row>
    <row r="36" spans="1:32" ht="12.75" customHeight="1" x14ac:dyDescent="0.2">
      <c r="A36" s="69">
        <v>26</v>
      </c>
      <c r="B36" s="44">
        <v>45</v>
      </c>
      <c r="C36" s="44" t="s">
        <v>54</v>
      </c>
      <c r="D36" s="32" t="s">
        <v>44</v>
      </c>
      <c r="E36" s="120">
        <f t="shared" si="0"/>
        <v>16</v>
      </c>
      <c r="F36" s="53">
        <f t="shared" si="1"/>
        <v>0</v>
      </c>
      <c r="G36" s="123">
        <f t="shared" si="2"/>
        <v>16</v>
      </c>
      <c r="H36" s="55">
        <v>5</v>
      </c>
      <c r="I36" s="18">
        <v>5</v>
      </c>
      <c r="J36" s="17"/>
      <c r="K36" s="55"/>
      <c r="L36" s="83"/>
      <c r="M36" s="18"/>
      <c r="N36" s="83">
        <v>3</v>
      </c>
      <c r="O36" s="33">
        <v>3</v>
      </c>
      <c r="P36" s="83"/>
      <c r="Q36" s="33"/>
      <c r="R36" s="10"/>
      <c r="S36" s="93"/>
      <c r="T36" s="246">
        <v>0</v>
      </c>
      <c r="U36" s="67">
        <v>0</v>
      </c>
      <c r="V36" s="10"/>
      <c r="W36" s="55"/>
      <c r="X36" s="17"/>
      <c r="Y36" s="18"/>
      <c r="Z36" s="17"/>
      <c r="AA36" s="18"/>
      <c r="AB36" s="19"/>
    </row>
    <row r="37" spans="1:32" ht="12.75" x14ac:dyDescent="0.2">
      <c r="A37" s="43">
        <v>27</v>
      </c>
      <c r="B37" s="39">
        <v>21</v>
      </c>
      <c r="C37" s="44" t="s">
        <v>55</v>
      </c>
      <c r="D37" s="240" t="s">
        <v>175</v>
      </c>
      <c r="E37" s="120">
        <f t="shared" si="0"/>
        <v>15</v>
      </c>
      <c r="F37" s="53">
        <f t="shared" si="1"/>
        <v>0</v>
      </c>
      <c r="G37" s="119">
        <f t="shared" si="2"/>
        <v>15</v>
      </c>
      <c r="H37" s="75"/>
      <c r="I37" s="11"/>
      <c r="J37" s="17"/>
      <c r="K37" s="33"/>
      <c r="L37" s="54"/>
      <c r="M37" s="18"/>
      <c r="N37" s="17"/>
      <c r="O37" s="18"/>
      <c r="P37" s="17"/>
      <c r="Q37" s="48"/>
      <c r="R37" s="10">
        <v>4</v>
      </c>
      <c r="S37" s="93">
        <v>2</v>
      </c>
      <c r="T37" s="83">
        <v>4</v>
      </c>
      <c r="U37" s="33">
        <v>5</v>
      </c>
      <c r="V37" s="254">
        <v>0</v>
      </c>
      <c r="W37" s="248">
        <v>0</v>
      </c>
      <c r="X37" s="83"/>
      <c r="Y37" s="33"/>
      <c r="Z37" s="83"/>
      <c r="AA37" s="33"/>
      <c r="AB37" s="19">
        <v>5</v>
      </c>
    </row>
    <row r="38" spans="1:32" ht="12.75" x14ac:dyDescent="0.2">
      <c r="A38" s="69">
        <v>28</v>
      </c>
      <c r="B38" s="44">
        <v>74</v>
      </c>
      <c r="C38" s="43" t="s">
        <v>54</v>
      </c>
      <c r="D38" s="372" t="s">
        <v>191</v>
      </c>
      <c r="E38" s="120">
        <f t="shared" si="0"/>
        <v>13</v>
      </c>
      <c r="F38" s="53">
        <f t="shared" si="1"/>
        <v>0</v>
      </c>
      <c r="G38" s="119">
        <f t="shared" si="2"/>
        <v>13</v>
      </c>
      <c r="H38" s="75"/>
      <c r="I38" s="18"/>
      <c r="J38" s="17"/>
      <c r="K38" s="55"/>
      <c r="L38" s="83"/>
      <c r="M38" s="33"/>
      <c r="N38" s="304">
        <v>0</v>
      </c>
      <c r="O38" s="18">
        <v>5</v>
      </c>
      <c r="P38" s="17"/>
      <c r="Q38" s="18"/>
      <c r="R38" s="17"/>
      <c r="S38" s="48"/>
      <c r="T38" s="17">
        <v>4</v>
      </c>
      <c r="U38" s="18">
        <v>4</v>
      </c>
      <c r="V38" s="10"/>
      <c r="W38" s="55"/>
      <c r="X38" s="17"/>
      <c r="Y38" s="18"/>
      <c r="Z38" s="17"/>
      <c r="AA38" s="18"/>
      <c r="AB38" s="19">
        <v>3</v>
      </c>
    </row>
    <row r="39" spans="1:32" s="6" customFormat="1" ht="12.75" x14ac:dyDescent="0.2">
      <c r="A39" s="43">
        <v>29</v>
      </c>
      <c r="B39" s="44">
        <v>82</v>
      </c>
      <c r="C39" s="43" t="s">
        <v>54</v>
      </c>
      <c r="D39" s="251" t="s">
        <v>42</v>
      </c>
      <c r="E39" s="120">
        <f t="shared" si="0"/>
        <v>12</v>
      </c>
      <c r="F39" s="53">
        <f t="shared" si="1"/>
        <v>0</v>
      </c>
      <c r="G39" s="119">
        <f t="shared" si="2"/>
        <v>12</v>
      </c>
      <c r="H39" s="82">
        <v>1</v>
      </c>
      <c r="I39" s="38">
        <v>0</v>
      </c>
      <c r="J39" s="83">
        <v>4</v>
      </c>
      <c r="K39" s="33">
        <v>2</v>
      </c>
      <c r="L39" s="54"/>
      <c r="M39" s="18"/>
      <c r="N39" s="17">
        <v>5</v>
      </c>
      <c r="O39" s="305">
        <v>0</v>
      </c>
      <c r="P39" s="17"/>
      <c r="Q39" s="33"/>
      <c r="R39" s="10"/>
      <c r="S39" s="92"/>
      <c r="T39" s="17"/>
      <c r="U39" s="18"/>
      <c r="V39" s="85"/>
      <c r="W39" s="18"/>
      <c r="X39" s="17"/>
      <c r="Y39" s="18"/>
      <c r="Z39" s="17"/>
      <c r="AA39" s="18"/>
      <c r="AB39" s="19">
        <v>1</v>
      </c>
      <c r="AD39" s="2"/>
      <c r="AE39" s="2"/>
      <c r="AF39" s="2"/>
    </row>
    <row r="40" spans="1:32" ht="12.75" x14ac:dyDescent="0.2">
      <c r="A40" s="69">
        <v>30</v>
      </c>
      <c r="B40" s="44">
        <v>64</v>
      </c>
      <c r="C40" s="44" t="s">
        <v>53</v>
      </c>
      <c r="D40" s="229" t="s">
        <v>149</v>
      </c>
      <c r="E40" s="118">
        <f t="shared" si="0"/>
        <v>11</v>
      </c>
      <c r="F40" s="53">
        <f t="shared" si="1"/>
        <v>0</v>
      </c>
      <c r="G40" s="119">
        <f t="shared" si="2"/>
        <v>11</v>
      </c>
      <c r="H40" s="75"/>
      <c r="I40" s="18"/>
      <c r="J40" s="79"/>
      <c r="K40" s="79"/>
      <c r="L40" s="54"/>
      <c r="M40" s="89"/>
      <c r="N40" s="17">
        <v>1</v>
      </c>
      <c r="O40" s="18">
        <v>2</v>
      </c>
      <c r="P40" s="17"/>
      <c r="Q40" s="18"/>
      <c r="R40" s="10"/>
      <c r="S40" s="93"/>
      <c r="T40" s="17">
        <v>2</v>
      </c>
      <c r="U40" s="18">
        <v>6</v>
      </c>
      <c r="V40" s="17"/>
      <c r="W40" s="18"/>
      <c r="X40" s="17"/>
      <c r="Y40" s="18"/>
      <c r="Z40" s="17"/>
      <c r="AA40" s="18"/>
      <c r="AB40" s="19"/>
    </row>
    <row r="41" spans="1:32" s="4" customFormat="1" ht="12.75" x14ac:dyDescent="0.2">
      <c r="A41" s="43">
        <v>31</v>
      </c>
      <c r="B41" s="44">
        <v>98</v>
      </c>
      <c r="C41" s="44" t="s">
        <v>55</v>
      </c>
      <c r="D41" s="357" t="s">
        <v>89</v>
      </c>
      <c r="E41" s="118">
        <f t="shared" si="0"/>
        <v>9</v>
      </c>
      <c r="F41" s="53">
        <f t="shared" si="1"/>
        <v>0</v>
      </c>
      <c r="G41" s="119">
        <f t="shared" si="2"/>
        <v>9</v>
      </c>
      <c r="H41" s="75"/>
      <c r="I41" s="18"/>
      <c r="J41" s="79">
        <v>3</v>
      </c>
      <c r="K41" s="79">
        <v>6</v>
      </c>
      <c r="L41" s="54"/>
      <c r="M41" s="18"/>
      <c r="N41" s="17"/>
      <c r="O41" s="18"/>
      <c r="P41" s="83"/>
      <c r="Q41" s="33"/>
      <c r="R41" s="10"/>
      <c r="S41" s="93"/>
      <c r="T41" s="17"/>
      <c r="U41" s="18"/>
      <c r="V41" s="10"/>
      <c r="W41" s="18"/>
      <c r="X41" s="17"/>
      <c r="Y41" s="18"/>
      <c r="Z41" s="17"/>
      <c r="AA41" s="18"/>
      <c r="AB41" s="19"/>
      <c r="AD41" s="2"/>
      <c r="AE41" s="2"/>
      <c r="AF41" s="2"/>
    </row>
    <row r="42" spans="1:32" ht="12.75" x14ac:dyDescent="0.2">
      <c r="A42" s="69">
        <v>32</v>
      </c>
      <c r="B42" s="44">
        <v>33</v>
      </c>
      <c r="C42" s="43" t="s">
        <v>53</v>
      </c>
      <c r="D42" s="41" t="s">
        <v>99</v>
      </c>
      <c r="E42" s="118">
        <f t="shared" si="0"/>
        <v>9</v>
      </c>
      <c r="F42" s="53">
        <f t="shared" si="1"/>
        <v>0</v>
      </c>
      <c r="G42" s="119">
        <f t="shared" si="2"/>
        <v>9</v>
      </c>
      <c r="H42" s="53"/>
      <c r="I42" s="38"/>
      <c r="J42" s="17"/>
      <c r="K42" s="18"/>
      <c r="L42" s="54">
        <v>4</v>
      </c>
      <c r="M42" s="18">
        <v>2</v>
      </c>
      <c r="N42" s="17"/>
      <c r="O42" s="18"/>
      <c r="P42" s="17">
        <v>1</v>
      </c>
      <c r="Q42" s="18">
        <v>2</v>
      </c>
      <c r="R42" s="10"/>
      <c r="S42" s="93"/>
      <c r="T42" s="17"/>
      <c r="U42" s="18"/>
      <c r="V42" s="17"/>
      <c r="W42" s="18"/>
      <c r="X42" s="17"/>
      <c r="Y42" s="18"/>
      <c r="Z42" s="17"/>
      <c r="AA42" s="18"/>
      <c r="AB42" s="19"/>
    </row>
    <row r="43" spans="1:32" ht="12.75" x14ac:dyDescent="0.2">
      <c r="A43" s="43">
        <v>33</v>
      </c>
      <c r="B43" s="39">
        <v>16</v>
      </c>
      <c r="C43" s="39" t="s">
        <v>55</v>
      </c>
      <c r="D43" s="41" t="s">
        <v>144</v>
      </c>
      <c r="E43" s="118">
        <f t="shared" si="0"/>
        <v>8</v>
      </c>
      <c r="F43" s="53">
        <f t="shared" si="1"/>
        <v>0</v>
      </c>
      <c r="G43" s="119">
        <f t="shared" si="2"/>
        <v>8</v>
      </c>
      <c r="H43" s="75"/>
      <c r="I43" s="38"/>
      <c r="J43" s="83"/>
      <c r="K43" s="33"/>
      <c r="L43" s="54"/>
      <c r="M43" s="48"/>
      <c r="N43" s="17">
        <v>2</v>
      </c>
      <c r="O43" s="33">
        <v>2</v>
      </c>
      <c r="P43" s="79"/>
      <c r="Q43" s="79"/>
      <c r="R43" s="10">
        <v>0</v>
      </c>
      <c r="S43" s="93">
        <v>1</v>
      </c>
      <c r="T43" s="17"/>
      <c r="U43" s="18"/>
      <c r="V43" s="17">
        <v>2</v>
      </c>
      <c r="W43" s="18">
        <v>1</v>
      </c>
      <c r="X43" s="17"/>
      <c r="Y43" s="18"/>
      <c r="Z43" s="17"/>
      <c r="AA43" s="18"/>
      <c r="AB43" s="19"/>
    </row>
    <row r="44" spans="1:32" ht="12.75" x14ac:dyDescent="0.2">
      <c r="A44" s="69">
        <v>34</v>
      </c>
      <c r="B44" s="39">
        <v>79</v>
      </c>
      <c r="C44" s="39" t="s">
        <v>53</v>
      </c>
      <c r="D44" s="31" t="s">
        <v>169</v>
      </c>
      <c r="E44" s="118">
        <f t="shared" si="0"/>
        <v>6</v>
      </c>
      <c r="F44" s="53">
        <f t="shared" si="1"/>
        <v>0</v>
      </c>
      <c r="G44" s="119">
        <f t="shared" si="2"/>
        <v>6</v>
      </c>
      <c r="H44" s="75"/>
      <c r="I44" s="18"/>
      <c r="J44" s="79"/>
      <c r="K44" s="18"/>
      <c r="L44" s="54"/>
      <c r="M44" s="183"/>
      <c r="N44" s="180"/>
      <c r="O44" s="33"/>
      <c r="P44" s="17">
        <v>0</v>
      </c>
      <c r="Q44" s="18">
        <v>6</v>
      </c>
      <c r="R44" s="85"/>
      <c r="S44" s="94"/>
      <c r="T44" s="55"/>
      <c r="U44" s="55"/>
      <c r="V44" s="355">
        <v>0</v>
      </c>
      <c r="W44" s="248">
        <v>0</v>
      </c>
      <c r="X44" s="17"/>
      <c r="Y44" s="18"/>
      <c r="Z44" s="17"/>
      <c r="AA44" s="18"/>
      <c r="AB44" s="19"/>
    </row>
    <row r="45" spans="1:32" ht="12.75" x14ac:dyDescent="0.2">
      <c r="A45" s="43">
        <v>35</v>
      </c>
      <c r="B45" s="44">
        <v>25</v>
      </c>
      <c r="C45" s="97" t="s">
        <v>55</v>
      </c>
      <c r="D45" s="31" t="s">
        <v>88</v>
      </c>
      <c r="E45" s="118">
        <f t="shared" si="0"/>
        <v>4</v>
      </c>
      <c r="F45" s="53">
        <f t="shared" si="1"/>
        <v>0</v>
      </c>
      <c r="G45" s="119">
        <f t="shared" si="2"/>
        <v>4</v>
      </c>
      <c r="H45" s="53"/>
      <c r="I45" s="18"/>
      <c r="J45" s="54">
        <v>4</v>
      </c>
      <c r="K45" s="67">
        <v>0</v>
      </c>
      <c r="L45" s="54"/>
      <c r="M45" s="48"/>
      <c r="N45" s="54"/>
      <c r="O45" s="18"/>
      <c r="P45" s="17"/>
      <c r="Q45" s="18"/>
      <c r="R45" s="17"/>
      <c r="S45" s="33"/>
      <c r="T45" s="373">
        <v>0</v>
      </c>
      <c r="U45" s="374">
        <v>0</v>
      </c>
      <c r="V45" s="10"/>
      <c r="W45" s="33"/>
      <c r="X45" s="17"/>
      <c r="Y45" s="33"/>
      <c r="Z45" s="17"/>
      <c r="AA45" s="33"/>
      <c r="AB45" s="19"/>
    </row>
    <row r="46" spans="1:32" ht="12.75" x14ac:dyDescent="0.2">
      <c r="A46" s="69">
        <v>36</v>
      </c>
      <c r="B46" s="44">
        <v>40</v>
      </c>
      <c r="C46" s="39" t="s">
        <v>53</v>
      </c>
      <c r="D46" s="31" t="s">
        <v>193</v>
      </c>
      <c r="E46" s="118">
        <f t="shared" si="0"/>
        <v>3</v>
      </c>
      <c r="F46" s="56">
        <f t="shared" si="1"/>
        <v>0</v>
      </c>
      <c r="G46" s="119">
        <f t="shared" si="2"/>
        <v>3</v>
      </c>
      <c r="H46" s="358"/>
      <c r="I46" s="33"/>
      <c r="J46" s="17"/>
      <c r="K46" s="18"/>
      <c r="L46" s="54"/>
      <c r="M46" s="55"/>
      <c r="N46" s="17"/>
      <c r="O46" s="18"/>
      <c r="P46" s="17"/>
      <c r="Q46" s="18"/>
      <c r="R46" s="17"/>
      <c r="S46" s="18"/>
      <c r="T46" s="17"/>
      <c r="U46" s="18"/>
      <c r="V46" s="10">
        <v>0</v>
      </c>
      <c r="W46" s="18">
        <v>3</v>
      </c>
      <c r="X46" s="17"/>
      <c r="Y46" s="18"/>
      <c r="Z46" s="17"/>
      <c r="AA46" s="18"/>
      <c r="AB46" s="18"/>
    </row>
    <row r="47" spans="1:32" ht="12.75" x14ac:dyDescent="0.2">
      <c r="A47" s="43">
        <v>37</v>
      </c>
      <c r="B47" s="39">
        <v>62</v>
      </c>
      <c r="C47" s="39" t="s">
        <v>55</v>
      </c>
      <c r="D47" s="251" t="s">
        <v>192</v>
      </c>
      <c r="E47" s="118">
        <f t="shared" si="0"/>
        <v>3</v>
      </c>
      <c r="F47" s="56">
        <f t="shared" si="1"/>
        <v>0</v>
      </c>
      <c r="G47" s="119">
        <f t="shared" si="2"/>
        <v>3</v>
      </c>
      <c r="H47" s="53"/>
      <c r="I47" s="18"/>
      <c r="J47" s="79"/>
      <c r="K47" s="79"/>
      <c r="L47" s="54"/>
      <c r="M47" s="48"/>
      <c r="N47" s="17"/>
      <c r="O47" s="48"/>
      <c r="P47" s="17"/>
      <c r="Q47" s="18"/>
      <c r="R47" s="17"/>
      <c r="S47" s="18"/>
      <c r="T47" s="17"/>
      <c r="U47" s="18"/>
      <c r="V47" s="10">
        <v>1</v>
      </c>
      <c r="W47" s="18">
        <v>2</v>
      </c>
      <c r="X47" s="17"/>
      <c r="Y47" s="18"/>
      <c r="Z47" s="17"/>
      <c r="AA47" s="18"/>
      <c r="AB47" s="19"/>
    </row>
    <row r="48" spans="1:32" ht="12.75" x14ac:dyDescent="0.2">
      <c r="A48" s="69">
        <v>38</v>
      </c>
      <c r="B48" s="39">
        <v>38</v>
      </c>
      <c r="C48" s="39" t="s">
        <v>53</v>
      </c>
      <c r="D48" s="41" t="s">
        <v>148</v>
      </c>
      <c r="E48" s="118">
        <f t="shared" si="0"/>
        <v>2</v>
      </c>
      <c r="F48" s="56">
        <f t="shared" si="1"/>
        <v>0</v>
      </c>
      <c r="G48" s="119">
        <f t="shared" si="2"/>
        <v>2</v>
      </c>
      <c r="H48" s="53"/>
      <c r="I48" s="11"/>
      <c r="J48" s="17"/>
      <c r="K48" s="18"/>
      <c r="L48" s="83"/>
      <c r="M48" s="48"/>
      <c r="N48" s="17">
        <v>2</v>
      </c>
      <c r="O48" s="18">
        <v>0</v>
      </c>
      <c r="P48" s="17"/>
      <c r="Q48" s="55"/>
      <c r="R48" s="17"/>
      <c r="S48" s="48"/>
      <c r="T48" s="17"/>
      <c r="U48" s="33"/>
      <c r="V48" s="10"/>
      <c r="W48" s="33"/>
      <c r="X48" s="17"/>
      <c r="Y48" s="18"/>
      <c r="Z48" s="17"/>
      <c r="AA48" s="18"/>
      <c r="AB48" s="19"/>
    </row>
    <row r="49" spans="1:28" ht="12.75" x14ac:dyDescent="0.2">
      <c r="A49" s="43">
        <v>39</v>
      </c>
      <c r="B49" s="39">
        <v>89</v>
      </c>
      <c r="C49" s="69" t="s">
        <v>53</v>
      </c>
      <c r="D49" s="343" t="s">
        <v>151</v>
      </c>
      <c r="E49" s="118">
        <f t="shared" si="0"/>
        <v>1</v>
      </c>
      <c r="F49" s="56">
        <f t="shared" si="1"/>
        <v>0</v>
      </c>
      <c r="G49" s="119">
        <f t="shared" si="2"/>
        <v>1</v>
      </c>
      <c r="H49" s="75"/>
      <c r="I49" s="18"/>
      <c r="J49" s="83"/>
      <c r="K49" s="33"/>
      <c r="L49" s="54"/>
      <c r="M49" s="48"/>
      <c r="N49" s="17">
        <v>0</v>
      </c>
      <c r="O49" s="18">
        <v>1</v>
      </c>
      <c r="P49" s="17"/>
      <c r="Q49" s="18"/>
      <c r="R49" s="10"/>
      <c r="S49" s="93"/>
      <c r="T49" s="17"/>
      <c r="U49" s="18"/>
      <c r="V49" s="10">
        <v>0</v>
      </c>
      <c r="W49" s="18">
        <v>0</v>
      </c>
      <c r="X49" s="17"/>
      <c r="Y49" s="18"/>
      <c r="Z49" s="17"/>
      <c r="AA49" s="18"/>
      <c r="AB49" s="18"/>
    </row>
    <row r="50" spans="1:28" ht="12.75" x14ac:dyDescent="0.2">
      <c r="A50" s="69">
        <v>40</v>
      </c>
      <c r="B50" s="44">
        <v>3</v>
      </c>
      <c r="C50" s="43" t="s">
        <v>53</v>
      </c>
      <c r="D50" s="228" t="s">
        <v>176</v>
      </c>
      <c r="E50" s="118">
        <f t="shared" si="0"/>
        <v>1</v>
      </c>
      <c r="F50" s="53">
        <f t="shared" si="1"/>
        <v>0</v>
      </c>
      <c r="G50" s="123">
        <f t="shared" si="2"/>
        <v>1</v>
      </c>
      <c r="H50" s="75"/>
      <c r="I50" s="71"/>
      <c r="J50" s="17"/>
      <c r="K50" s="18"/>
      <c r="L50" s="54"/>
      <c r="M50" s="48"/>
      <c r="N50" s="17"/>
      <c r="O50" s="18"/>
      <c r="P50" s="17"/>
      <c r="Q50" s="18"/>
      <c r="R50" s="85">
        <v>1</v>
      </c>
      <c r="S50" s="252">
        <v>0</v>
      </c>
      <c r="T50" s="17"/>
      <c r="U50" s="18"/>
      <c r="V50" s="10">
        <v>0</v>
      </c>
      <c r="W50" s="18">
        <v>0</v>
      </c>
      <c r="X50" s="17"/>
      <c r="Y50" s="18"/>
      <c r="Z50" s="17"/>
      <c r="AA50" s="18"/>
      <c r="AB50" s="19"/>
    </row>
    <row r="51" spans="1:28" ht="12.75" x14ac:dyDescent="0.2">
      <c r="A51" s="43">
        <v>41</v>
      </c>
      <c r="B51" s="44">
        <v>72</v>
      </c>
      <c r="C51" s="43" t="s">
        <v>53</v>
      </c>
      <c r="D51" s="244" t="s">
        <v>91</v>
      </c>
      <c r="E51" s="118">
        <f t="shared" si="0"/>
        <v>0</v>
      </c>
      <c r="F51" s="53">
        <f t="shared" si="1"/>
        <v>0</v>
      </c>
      <c r="G51" s="119">
        <f t="shared" si="2"/>
        <v>0</v>
      </c>
      <c r="H51" s="75"/>
      <c r="I51" s="18"/>
      <c r="J51" s="247">
        <v>0</v>
      </c>
      <c r="K51" s="248">
        <v>0</v>
      </c>
      <c r="L51" s="54"/>
      <c r="M51" s="48"/>
      <c r="N51" s="54"/>
      <c r="O51" s="18"/>
      <c r="P51" s="17"/>
      <c r="Q51" s="33"/>
      <c r="R51" s="17"/>
      <c r="S51" s="18"/>
      <c r="T51" s="17"/>
      <c r="U51" s="18"/>
      <c r="V51" s="10"/>
      <c r="W51" s="18"/>
      <c r="X51" s="17"/>
      <c r="Y51" s="18"/>
      <c r="Z51" s="17"/>
      <c r="AA51" s="18"/>
      <c r="AB51" s="19"/>
    </row>
    <row r="52" spans="1:28" ht="12.75" x14ac:dyDescent="0.2">
      <c r="A52" s="69">
        <v>42</v>
      </c>
      <c r="B52" s="44">
        <v>32</v>
      </c>
      <c r="C52" s="356" t="s">
        <v>53</v>
      </c>
      <c r="D52" s="344" t="s">
        <v>92</v>
      </c>
      <c r="E52" s="118">
        <f t="shared" si="0"/>
        <v>0</v>
      </c>
      <c r="F52" s="53">
        <f t="shared" si="1"/>
        <v>0</v>
      </c>
      <c r="G52" s="119">
        <f t="shared" si="2"/>
        <v>0</v>
      </c>
      <c r="H52" s="75"/>
      <c r="I52" s="18"/>
      <c r="J52" s="246">
        <v>0</v>
      </c>
      <c r="K52" s="248">
        <v>0</v>
      </c>
      <c r="L52" s="54"/>
      <c r="M52" s="48"/>
      <c r="N52" s="17"/>
      <c r="O52" s="18"/>
      <c r="P52" s="17"/>
      <c r="Q52" s="18"/>
      <c r="R52" s="85"/>
      <c r="S52" s="94"/>
      <c r="T52" s="83"/>
      <c r="U52" s="33"/>
      <c r="V52" s="254">
        <v>0</v>
      </c>
      <c r="W52" s="66">
        <v>0</v>
      </c>
      <c r="X52" s="17"/>
      <c r="Y52" s="18"/>
      <c r="Z52" s="17"/>
      <c r="AA52" s="18"/>
      <c r="AB52" s="19"/>
    </row>
    <row r="53" spans="1:28" ht="12.75" x14ac:dyDescent="0.2">
      <c r="A53" s="43">
        <v>43</v>
      </c>
      <c r="B53" s="44">
        <v>12</v>
      </c>
      <c r="C53" s="43" t="s">
        <v>53</v>
      </c>
      <c r="D53" s="228" t="s">
        <v>150</v>
      </c>
      <c r="E53" s="118">
        <f t="shared" si="0"/>
        <v>0</v>
      </c>
      <c r="F53" s="53">
        <f t="shared" si="1"/>
        <v>0</v>
      </c>
      <c r="G53" s="119">
        <f t="shared" si="2"/>
        <v>0</v>
      </c>
      <c r="H53" s="75"/>
      <c r="I53" s="18"/>
      <c r="J53" s="17"/>
      <c r="K53" s="18"/>
      <c r="L53" s="54"/>
      <c r="M53" s="48"/>
      <c r="N53" s="17">
        <v>0</v>
      </c>
      <c r="O53" s="18">
        <v>0</v>
      </c>
      <c r="P53" s="17"/>
      <c r="Q53" s="18"/>
      <c r="R53" s="10"/>
      <c r="S53" s="93"/>
      <c r="T53" s="17"/>
      <c r="U53" s="18"/>
      <c r="V53" s="10"/>
      <c r="W53" s="18"/>
      <c r="X53" s="17"/>
      <c r="Y53" s="18"/>
      <c r="Z53" s="17"/>
      <c r="AA53" s="18"/>
      <c r="AB53" s="19"/>
    </row>
    <row r="54" spans="1:28" ht="12.75" x14ac:dyDescent="0.2">
      <c r="A54" s="69">
        <v>44</v>
      </c>
      <c r="B54" s="44">
        <v>51</v>
      </c>
      <c r="C54" s="43" t="s">
        <v>53</v>
      </c>
      <c r="D54" s="228" t="s">
        <v>177</v>
      </c>
      <c r="E54" s="118">
        <f t="shared" si="0"/>
        <v>0</v>
      </c>
      <c r="F54" s="53">
        <f t="shared" si="1"/>
        <v>0</v>
      </c>
      <c r="G54" s="119">
        <f t="shared" si="2"/>
        <v>0</v>
      </c>
      <c r="H54" s="75"/>
      <c r="I54" s="71"/>
      <c r="J54" s="17"/>
      <c r="K54" s="18"/>
      <c r="L54" s="54"/>
      <c r="M54" s="48"/>
      <c r="N54" s="17"/>
      <c r="O54" s="48"/>
      <c r="P54" s="17"/>
      <c r="Q54" s="18"/>
      <c r="R54" s="355">
        <v>0</v>
      </c>
      <c r="S54" s="359">
        <v>0</v>
      </c>
      <c r="T54" s="17"/>
      <c r="U54" s="18"/>
      <c r="V54" s="10"/>
      <c r="W54" s="18"/>
      <c r="X54" s="17"/>
      <c r="Y54" s="18"/>
      <c r="Z54" s="17"/>
      <c r="AA54" s="18"/>
      <c r="AB54" s="19"/>
    </row>
    <row r="55" spans="1:28" ht="12.75" x14ac:dyDescent="0.2">
      <c r="A55" s="43">
        <v>45</v>
      </c>
      <c r="B55" s="44"/>
      <c r="C55" s="43"/>
      <c r="D55" s="41"/>
      <c r="E55" s="118"/>
      <c r="F55" s="53">
        <f t="shared" ref="F55:F60" si="3">MIN(SUM(H55:I55),J55+K55,L55+M55,N55+O55,P55+Q55,R55+S55,T55+U55,V55+W55,X55+Y55,Z55+AA55)</f>
        <v>0</v>
      </c>
      <c r="G55" s="119">
        <f t="shared" ref="G55:G60" si="4">E55-F55</f>
        <v>0</v>
      </c>
      <c r="H55" s="75"/>
      <c r="I55" s="18"/>
      <c r="J55" s="17"/>
      <c r="K55" s="18"/>
      <c r="L55" s="54"/>
      <c r="M55" s="48"/>
      <c r="N55" s="17"/>
      <c r="O55" s="48"/>
      <c r="P55" s="17"/>
      <c r="Q55" s="18"/>
      <c r="R55" s="10"/>
      <c r="S55" s="93"/>
      <c r="T55" s="17"/>
      <c r="U55" s="33"/>
      <c r="V55" s="10"/>
      <c r="W55" s="18"/>
      <c r="X55" s="17"/>
      <c r="Y55" s="18"/>
      <c r="Z55" s="17"/>
      <c r="AA55" s="18"/>
      <c r="AB55" s="19"/>
    </row>
    <row r="56" spans="1:28" ht="12.75" x14ac:dyDescent="0.2">
      <c r="A56" s="69">
        <v>46</v>
      </c>
      <c r="B56" s="44"/>
      <c r="C56" s="43"/>
      <c r="D56" s="41"/>
      <c r="E56" s="118"/>
      <c r="F56" s="53">
        <f t="shared" si="3"/>
        <v>0</v>
      </c>
      <c r="G56" s="119">
        <f t="shared" si="4"/>
        <v>0</v>
      </c>
      <c r="H56" s="75"/>
      <c r="I56" s="18"/>
      <c r="J56" s="17"/>
      <c r="K56" s="33"/>
      <c r="L56" s="54"/>
      <c r="M56" s="48"/>
      <c r="N56" s="17"/>
      <c r="O56" s="48"/>
      <c r="P56" s="17"/>
      <c r="Q56" s="18"/>
      <c r="R56" s="10"/>
      <c r="S56" s="93"/>
      <c r="T56" s="17"/>
      <c r="U56" s="18"/>
      <c r="V56" s="10"/>
      <c r="W56" s="18"/>
      <c r="X56" s="17"/>
      <c r="Y56" s="18"/>
      <c r="Z56" s="17"/>
      <c r="AA56" s="18"/>
      <c r="AB56" s="19"/>
    </row>
    <row r="57" spans="1:28" ht="12.75" x14ac:dyDescent="0.2">
      <c r="A57" s="43">
        <v>47</v>
      </c>
      <c r="B57" s="44"/>
      <c r="C57" s="39"/>
      <c r="D57" s="31"/>
      <c r="E57" s="118"/>
      <c r="F57" s="53">
        <f t="shared" si="3"/>
        <v>0</v>
      </c>
      <c r="G57" s="119">
        <f t="shared" si="4"/>
        <v>0</v>
      </c>
      <c r="H57" s="99"/>
      <c r="I57" s="18"/>
      <c r="J57" s="17"/>
      <c r="K57" s="18"/>
      <c r="L57" s="54"/>
      <c r="M57" s="48"/>
      <c r="N57" s="17"/>
      <c r="O57" s="48"/>
      <c r="P57" s="17"/>
      <c r="Q57" s="18"/>
      <c r="R57" s="10"/>
      <c r="S57" s="93"/>
      <c r="T57" s="17"/>
      <c r="U57" s="18"/>
      <c r="V57" s="10"/>
      <c r="W57" s="18"/>
      <c r="X57" s="17"/>
      <c r="Y57" s="18"/>
      <c r="Z57" s="17"/>
      <c r="AA57" s="18"/>
      <c r="AB57" s="19"/>
    </row>
    <row r="58" spans="1:28" ht="12.75" x14ac:dyDescent="0.2">
      <c r="A58" s="69">
        <v>48</v>
      </c>
      <c r="B58" s="44"/>
      <c r="C58" s="39"/>
      <c r="D58" s="31"/>
      <c r="E58" s="118"/>
      <c r="F58" s="53">
        <f t="shared" si="3"/>
        <v>0</v>
      </c>
      <c r="G58" s="119">
        <f t="shared" si="4"/>
        <v>0</v>
      </c>
      <c r="H58" s="75"/>
      <c r="I58" s="18"/>
      <c r="J58" s="17"/>
      <c r="K58" s="18"/>
      <c r="L58" s="54"/>
      <c r="M58" s="48"/>
      <c r="N58" s="17"/>
      <c r="O58" s="48"/>
      <c r="P58" s="17"/>
      <c r="Q58" s="33"/>
      <c r="R58" s="10"/>
      <c r="S58" s="93"/>
      <c r="T58" s="17"/>
      <c r="U58" s="18"/>
      <c r="V58" s="10"/>
      <c r="W58" s="18"/>
      <c r="X58" s="17"/>
      <c r="Y58" s="18"/>
      <c r="Z58" s="17"/>
      <c r="AA58" s="18"/>
      <c r="AB58" s="19"/>
    </row>
    <row r="59" spans="1:28" ht="12.75" x14ac:dyDescent="0.2">
      <c r="A59" s="43">
        <v>49</v>
      </c>
      <c r="B59" s="44"/>
      <c r="C59" s="43"/>
      <c r="D59" s="41"/>
      <c r="E59" s="118"/>
      <c r="F59" s="53">
        <f t="shared" si="3"/>
        <v>0</v>
      </c>
      <c r="G59" s="119">
        <f t="shared" si="4"/>
        <v>0</v>
      </c>
      <c r="H59" s="75"/>
      <c r="I59" s="18"/>
      <c r="J59" s="83"/>
      <c r="K59" s="33"/>
      <c r="L59" s="54"/>
      <c r="M59" s="48"/>
      <c r="N59" s="54"/>
      <c r="O59" s="68"/>
      <c r="P59" s="17"/>
      <c r="Q59" s="18"/>
      <c r="R59" s="10"/>
      <c r="S59" s="93"/>
      <c r="T59" s="17"/>
      <c r="U59" s="18"/>
      <c r="V59" s="10"/>
      <c r="W59" s="18"/>
      <c r="X59" s="17"/>
      <c r="Y59" s="18"/>
      <c r="Z59" s="17"/>
      <c r="AA59" s="18"/>
      <c r="AB59" s="19"/>
    </row>
    <row r="60" spans="1:28" ht="13.5" thickBot="1" x14ac:dyDescent="0.25">
      <c r="A60" s="69">
        <v>50</v>
      </c>
      <c r="B60" s="127"/>
      <c r="C60" s="127"/>
      <c r="D60" s="128"/>
      <c r="E60" s="129"/>
      <c r="F60" s="59">
        <f t="shared" si="3"/>
        <v>0</v>
      </c>
      <c r="G60" s="130">
        <f t="shared" si="4"/>
        <v>0</v>
      </c>
      <c r="H60" s="76"/>
      <c r="I60" s="37"/>
      <c r="J60" s="96"/>
      <c r="K60" s="80"/>
      <c r="L60" s="60"/>
      <c r="M60" s="61"/>
      <c r="N60" s="96"/>
      <c r="O60" s="80"/>
      <c r="P60" s="24"/>
      <c r="Q60" s="37"/>
      <c r="R60" s="24"/>
      <c r="S60" s="37"/>
      <c r="T60" s="24"/>
      <c r="U60" s="37"/>
      <c r="V60" s="24"/>
      <c r="W60" s="37"/>
      <c r="X60" s="24"/>
      <c r="Y60" s="37"/>
      <c r="Z60" s="24"/>
      <c r="AA60" s="37"/>
      <c r="AB60" s="25"/>
    </row>
    <row r="61" spans="1:28" ht="12.75" x14ac:dyDescent="0.2">
      <c r="A61" s="14"/>
      <c r="C61" s="225"/>
      <c r="D61" s="42" t="s">
        <v>57</v>
      </c>
      <c r="E61" s="62">
        <f>COUNTA(D11:D60)</f>
        <v>44</v>
      </c>
      <c r="F61" s="3"/>
      <c r="G61" s="86"/>
      <c r="H61" s="224">
        <f>COUNTA(H11:H60)-('Ron Slyper Trophy (B)'!G49+'Dave Hastie Trophy (C)'!G32+'Locost Trophy (L)'!G38)</f>
        <v>0</v>
      </c>
      <c r="I61" s="224">
        <f>COUNTA(I11:I60)-('Ron Slyper Trophy (B)'!H49+'Dave Hastie Trophy (C)'!H32+'Locost Trophy (L)'!H38)</f>
        <v>0</v>
      </c>
      <c r="J61" s="224">
        <f>COUNTA(J11:J60)-('Ron Slyper Trophy (B)'!I49+'Dave Hastie Trophy (C)'!I32+'Locost Trophy (L)'!I38)</f>
        <v>0</v>
      </c>
      <c r="K61" s="224">
        <f>COUNTA(K11:K60)-('Ron Slyper Trophy (B)'!J49+'Dave Hastie Trophy (C)'!J32+'Locost Trophy (L)'!J38)</f>
        <v>0</v>
      </c>
      <c r="L61" s="224">
        <f>COUNTA(L11:L60)-('Ron Slyper Trophy (B)'!K49+'Dave Hastie Trophy (C)'!K32+'Locost Trophy (L)'!K38)</f>
        <v>0</v>
      </c>
      <c r="M61" s="224">
        <f>COUNTA(M11:M60)-('Ron Slyper Trophy (B)'!L49+'Dave Hastie Trophy (C)'!L32+'Locost Trophy (L)'!L38)</f>
        <v>0</v>
      </c>
      <c r="N61" s="224">
        <f>COUNTA(N11:N60)-('Ron Slyper Trophy (B)'!M49+'Dave Hastie Trophy (C)'!M32+'Locost Trophy (L)'!M38)</f>
        <v>0</v>
      </c>
      <c r="O61" s="224">
        <f>COUNTA(O11:O60)-('Ron Slyper Trophy (B)'!N49+'Dave Hastie Trophy (C)'!N32+'Locost Trophy (L)'!N38)</f>
        <v>0</v>
      </c>
      <c r="P61" s="224">
        <f>COUNTA(P11:P60)-('Ron Slyper Trophy (B)'!O49+'Dave Hastie Trophy (C)'!O32+'Locost Trophy (L)'!O38)</f>
        <v>0</v>
      </c>
      <c r="Q61" s="224">
        <f>COUNTA(Q11:Q60)-('Ron Slyper Trophy (B)'!P49+'Dave Hastie Trophy (C)'!P32+'Locost Trophy (L)'!P38)</f>
        <v>0</v>
      </c>
      <c r="R61" s="224">
        <f>COUNTA(R11:R60)-('Ron Slyper Trophy (B)'!Q49+'Dave Hastie Trophy (C)'!Q32+'Locost Trophy (L)'!Q38)</f>
        <v>0</v>
      </c>
      <c r="S61" s="224">
        <f>COUNTA(S11:S60)-('Ron Slyper Trophy (B)'!R49+'Dave Hastie Trophy (C)'!R32+'Locost Trophy (L)'!R38)</f>
        <v>0</v>
      </c>
      <c r="T61" s="224">
        <f>COUNTA(T11:T60)-('Ron Slyper Trophy (B)'!S49+'Dave Hastie Trophy (C)'!S32+'Locost Trophy (L)'!S38)</f>
        <v>0</v>
      </c>
      <c r="U61" s="224">
        <f>COUNTA(U11:U60)-('Ron Slyper Trophy (B)'!T49+'Dave Hastie Trophy (C)'!T32+'Locost Trophy (L)'!T38)</f>
        <v>0</v>
      </c>
      <c r="V61" s="224">
        <f>COUNTA(V11:V60)-('Ron Slyper Trophy (B)'!U49+'Dave Hastie Trophy (C)'!U32+'Locost Trophy (L)'!U38)</f>
        <v>0</v>
      </c>
      <c r="W61" s="224">
        <f>COUNTA(W11:W60)-('Ron Slyper Trophy (B)'!V49+'Dave Hastie Trophy (C)'!V32+'Locost Trophy (L)'!V38)</f>
        <v>0</v>
      </c>
      <c r="X61" s="224">
        <f>COUNTA(X11:X60)-('Ron Slyper Trophy (B)'!W49+'Dave Hastie Trophy (C)'!W32+'Locost Trophy (L)'!W38)</f>
        <v>0</v>
      </c>
      <c r="Y61" s="224">
        <f>COUNTA(Y11:Y60)-('Ron Slyper Trophy (B)'!X49+'Dave Hastie Trophy (C)'!X32+'Locost Trophy (L)'!X38)</f>
        <v>0</v>
      </c>
      <c r="Z61" s="224">
        <f>COUNTA(Z11:Z60)-('Ron Slyper Trophy (B)'!Y49+'Dave Hastie Trophy (C)'!Y32+'Locost Trophy (L)'!Y38)</f>
        <v>0</v>
      </c>
      <c r="AA61" s="224">
        <f>COUNTA(AA11:AA60)-('Ron Slyper Trophy (B)'!Z49+'Dave Hastie Trophy (C)'!Z32+'Locost Trophy (L)'!Z38)</f>
        <v>0</v>
      </c>
      <c r="AB61" s="86"/>
    </row>
    <row r="62" spans="1:28" ht="12.75" x14ac:dyDescent="0.2">
      <c r="A62" s="14"/>
      <c r="B62" s="2"/>
      <c r="D62" s="42" t="s">
        <v>25</v>
      </c>
      <c r="E62" s="2"/>
      <c r="F62" s="2"/>
      <c r="G62" s="36"/>
      <c r="H62" s="49">
        <f>COUNTA(H11:H60)+'Club Class T'!G30+'Invitation Class X'!G36</f>
        <v>21</v>
      </c>
      <c r="I62" s="49">
        <f>COUNTA(I11:I60)+'Club Class T'!H30+'Invitation Class X'!H36</f>
        <v>21</v>
      </c>
      <c r="J62" s="49">
        <f>COUNTA(J11:J60)+'Club Class T'!I30+'Invitation Class X'!I36</f>
        <v>24</v>
      </c>
      <c r="K62" s="49">
        <f>COUNTA(K11:K60)+'Club Class T'!J30+'Invitation Class X'!J36</f>
        <v>24</v>
      </c>
      <c r="L62" s="49">
        <f>COUNTA(L11:L60)+'Club Class T'!K30+'Invitation Class X'!K36</f>
        <v>17</v>
      </c>
      <c r="M62" s="49">
        <f>COUNTA(M11:M60)+'Club Class T'!L30+'Invitation Class X'!L36</f>
        <v>17</v>
      </c>
      <c r="N62" s="49">
        <f>COUNTA(N11:N60)+'Club Class T'!M30+'Invitation Class X'!M36</f>
        <v>28</v>
      </c>
      <c r="O62" s="49">
        <f>COUNTA(O11:O60)+'Club Class T'!N30+'Invitation Class X'!N36</f>
        <v>28</v>
      </c>
      <c r="P62" s="49">
        <f>COUNTA(P11:P60)+'Club Class T'!O30+'Invitation Class X'!O36</f>
        <v>23</v>
      </c>
      <c r="Q62" s="49">
        <f>COUNTA(Q11:Q60)+'Club Class T'!P30+'Invitation Class X'!P36</f>
        <v>23</v>
      </c>
      <c r="R62" s="49">
        <f>COUNTA(R11:R60)+'Club Class T'!Q30+'Invitation Class X'!Q36</f>
        <v>24</v>
      </c>
      <c r="S62" s="49">
        <f>COUNTA(S11:S60)+'Club Class T'!R30+'Invitation Class X'!R36</f>
        <v>24</v>
      </c>
      <c r="T62" s="49">
        <f>COUNTA(T11:T60)+'Club Class T'!S30+'Invitation Class X'!S36</f>
        <v>25</v>
      </c>
      <c r="U62" s="49">
        <f>COUNTA(U11:U60)+'Club Class T'!T30+'Invitation Class X'!T36</f>
        <v>25</v>
      </c>
      <c r="V62" s="49">
        <f>COUNTA(V11:V60)+'Club Class T'!U30+'Invitation Class X'!U36</f>
        <v>29</v>
      </c>
      <c r="W62" s="49">
        <f>COUNTA(W11:W60)+'Club Class T'!V30+'Invitation Class X'!V36</f>
        <v>29</v>
      </c>
      <c r="X62" s="49">
        <f>COUNTA(X11:X60)+'Club Class T'!W30+'Invitation Class X'!W36</f>
        <v>0</v>
      </c>
      <c r="Y62" s="49">
        <f>COUNTA(Y11:Y60)+'Club Class T'!X30+'Invitation Class X'!X36</f>
        <v>0</v>
      </c>
      <c r="Z62" s="49">
        <f>COUNTA(Z11:Z60)+'Club Class T'!Y30+'Invitation Class X'!Y36</f>
        <v>0</v>
      </c>
      <c r="AA62" s="49">
        <f>COUNTA(AA11:AA60)+'Club Class T'!Z30+'Invitation Class X'!Z36</f>
        <v>0</v>
      </c>
      <c r="AB62" s="231"/>
    </row>
    <row r="63" spans="1:28" ht="12.75" x14ac:dyDescent="0.2">
      <c r="A63" s="14"/>
      <c r="B63" s="2"/>
      <c r="C63" s="2"/>
      <c r="D63" s="42" t="s">
        <v>26</v>
      </c>
      <c r="E63" s="30">
        <f>AVERAGE(G62:W62)</f>
        <v>23.875</v>
      </c>
      <c r="F63" s="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/>
      <c r="X63" s="35"/>
      <c r="Y63" s="35"/>
      <c r="Z63" s="2"/>
      <c r="AB63" s="2"/>
    </row>
    <row r="64" spans="1:28" x14ac:dyDescent="0.15">
      <c r="D64" s="2"/>
      <c r="L64" s="2"/>
      <c r="X64" s="2"/>
      <c r="Y64" s="21"/>
      <c r="Z64" s="2"/>
      <c r="AA64" s="21"/>
      <c r="AB64" s="2"/>
    </row>
    <row r="65" spans="5:28" x14ac:dyDescent="0.15">
      <c r="E65" s="2"/>
      <c r="X65" s="2"/>
      <c r="Y65" s="21"/>
      <c r="Z65" s="2"/>
      <c r="AA65" s="21"/>
      <c r="AB65" s="2"/>
    </row>
    <row r="66" spans="5:28" x14ac:dyDescent="0.15">
      <c r="E66" s="2"/>
      <c r="X66" s="2"/>
      <c r="Y66" s="21"/>
      <c r="Z66" s="2"/>
      <c r="AA66" s="21"/>
      <c r="AB66" s="2"/>
    </row>
    <row r="67" spans="5:28" x14ac:dyDescent="0.15">
      <c r="W67" s="2"/>
      <c r="X67" s="2"/>
      <c r="Z67" s="2"/>
      <c r="AB67" s="2"/>
    </row>
    <row r="68" spans="5:28" x14ac:dyDescent="0.15">
      <c r="X68" s="21"/>
      <c r="Z68" s="21"/>
      <c r="AB68" s="2"/>
    </row>
    <row r="69" spans="5:28" x14ac:dyDescent="0.15">
      <c r="X69" s="21"/>
      <c r="Z69" s="21"/>
      <c r="AB69" s="2"/>
    </row>
    <row r="70" spans="5:28" x14ac:dyDescent="0.15">
      <c r="X70" s="2"/>
      <c r="Y70" s="21"/>
      <c r="Z70" s="2"/>
      <c r="AA70" s="21"/>
      <c r="AB70" s="2"/>
    </row>
    <row r="71" spans="5:28" ht="12.75" customHeight="1" x14ac:dyDescent="0.15">
      <c r="X71" s="2"/>
      <c r="Y71" s="21"/>
      <c r="Z71" s="2"/>
      <c r="AA71" s="21"/>
      <c r="AB71" s="2"/>
    </row>
    <row r="72" spans="5:28" x14ac:dyDescent="0.15">
      <c r="X72" s="2"/>
      <c r="Y72" s="21"/>
      <c r="Z72" s="2"/>
      <c r="AA72" s="21"/>
      <c r="AB72" s="2"/>
    </row>
    <row r="73" spans="5:28" x14ac:dyDescent="0.15">
      <c r="X73" s="2"/>
      <c r="Y73" s="21"/>
      <c r="Z73" s="2"/>
      <c r="AA73" s="21"/>
      <c r="AB73" s="2"/>
    </row>
    <row r="76" spans="5:28" ht="14.25" customHeight="1" x14ac:dyDescent="0.15"/>
  </sheetData>
  <sortState ref="B11:AB54">
    <sortCondition descending="1" ref="E11:E54"/>
  </sortState>
  <mergeCells count="29">
    <mergeCell ref="X7:Y7"/>
    <mergeCell ref="H8:I8"/>
    <mergeCell ref="N8:O8"/>
    <mergeCell ref="P8:Q8"/>
    <mergeCell ref="T8:U8"/>
    <mergeCell ref="R8:S8"/>
    <mergeCell ref="V8:W8"/>
    <mergeCell ref="R7:S7"/>
    <mergeCell ref="J7:K7"/>
    <mergeCell ref="J8:K8"/>
    <mergeCell ref="T7:U7"/>
    <mergeCell ref="L8:M8"/>
    <mergeCell ref="L7:M7"/>
    <mergeCell ref="Z7:AA7"/>
    <mergeCell ref="Z8:AA8"/>
    <mergeCell ref="Z9:AA9"/>
    <mergeCell ref="X9:Y9"/>
    <mergeCell ref="H9:I9"/>
    <mergeCell ref="N9:O9"/>
    <mergeCell ref="P9:Q9"/>
    <mergeCell ref="J9:K9"/>
    <mergeCell ref="L9:M9"/>
    <mergeCell ref="R9:S9"/>
    <mergeCell ref="V9:W9"/>
    <mergeCell ref="T9:U9"/>
    <mergeCell ref="X8:Y8"/>
    <mergeCell ref="H7:I7"/>
    <mergeCell ref="N7:O7"/>
    <mergeCell ref="P7:Q7"/>
  </mergeCells>
  <phoneticPr fontId="0" type="noConversion"/>
  <conditionalFormatting sqref="AB9">
    <cfRule type="expression" dxfId="149" priority="29">
      <formula>$AB$9&lt;0</formula>
    </cfRule>
  </conditionalFormatting>
  <conditionalFormatting sqref="G62">
    <cfRule type="expression" dxfId="148" priority="7">
      <formula>G62=0</formula>
    </cfRule>
  </conditionalFormatting>
  <conditionalFormatting sqref="D11:D19 D31 D33:D37 D39:D46">
    <cfRule type="duplicateValues" dxfId="147" priority="94"/>
  </conditionalFormatting>
  <conditionalFormatting sqref="D58">
    <cfRule type="duplicateValues" dxfId="146" priority="97"/>
  </conditionalFormatting>
  <conditionalFormatting sqref="D57">
    <cfRule type="duplicateValues" dxfId="145" priority="98"/>
  </conditionalFormatting>
  <conditionalFormatting sqref="K63:V63">
    <cfRule type="cellIs" dxfId="144" priority="12" stopIfTrue="1" operator="notEqual">
      <formula>0</formula>
    </cfRule>
    <cfRule type="cellIs" dxfId="143" priority="13" stopIfTrue="1" operator="equal">
      <formula>0</formula>
    </cfRule>
  </conditionalFormatting>
  <conditionalFormatting sqref="I63:J63">
    <cfRule type="cellIs" dxfId="142" priority="10" stopIfTrue="1" operator="notEqual">
      <formula>0</formula>
    </cfRule>
    <cfRule type="cellIs" dxfId="141" priority="11" stopIfTrue="1" operator="equal">
      <formula>0</formula>
    </cfRule>
  </conditionalFormatting>
  <conditionalFormatting sqref="D21 D23">
    <cfRule type="duplicateValues" dxfId="140" priority="6"/>
  </conditionalFormatting>
  <conditionalFormatting sqref="D24 D26:D28 D30">
    <cfRule type="duplicateValues" dxfId="139" priority="5"/>
  </conditionalFormatting>
  <conditionalFormatting sqref="H61:AA61">
    <cfRule type="cellIs" dxfId="138" priority="3" operator="notEqual">
      <formula>0</formula>
    </cfRule>
  </conditionalFormatting>
  <conditionalFormatting sqref="H62:AA62">
    <cfRule type="cellIs" dxfId="137" priority="2" operator="greaterThan">
      <formula>0</formula>
    </cfRule>
  </conditionalFormatting>
  <conditionalFormatting sqref="D47">
    <cfRule type="duplicateValues" dxfId="136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2"/>
  <sheetViews>
    <sheetView topLeftCell="A7" zoomScale="80" zoomScaleNormal="8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V34" sqref="V34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6.85546875" style="9" hidden="1" customWidth="1"/>
    <col min="6" max="6" width="7.28515625" style="9" hidden="1" customWidth="1"/>
    <col min="7" max="7" width="5.140625" style="9" customWidth="1"/>
    <col min="8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32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398">
        <v>1</v>
      </c>
      <c r="H7" s="404"/>
      <c r="I7" s="398">
        <v>2</v>
      </c>
      <c r="J7" s="404"/>
      <c r="K7" s="407" t="s">
        <v>17</v>
      </c>
      <c r="L7" s="408"/>
      <c r="M7" s="398">
        <v>4</v>
      </c>
      <c r="N7" s="399"/>
      <c r="O7" s="398">
        <v>5</v>
      </c>
      <c r="P7" s="399"/>
      <c r="Q7" s="398">
        <v>6</v>
      </c>
      <c r="R7" s="399"/>
      <c r="S7" s="398">
        <v>7</v>
      </c>
      <c r="T7" s="399"/>
      <c r="U7" s="113">
        <v>8</v>
      </c>
      <c r="V7" s="114"/>
      <c r="W7" s="398">
        <v>9</v>
      </c>
      <c r="X7" s="399"/>
      <c r="Y7" s="398">
        <v>10</v>
      </c>
      <c r="Z7" s="399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0" t="s">
        <v>22</v>
      </c>
      <c r="H8" s="400"/>
      <c r="I8" s="400" t="s">
        <v>29</v>
      </c>
      <c r="J8" s="400"/>
      <c r="K8" s="400" t="s">
        <v>22</v>
      </c>
      <c r="L8" s="400"/>
      <c r="M8" s="400" t="s">
        <v>23</v>
      </c>
      <c r="N8" s="400"/>
      <c r="O8" s="400" t="s">
        <v>30</v>
      </c>
      <c r="P8" s="400"/>
      <c r="Q8" s="405" t="s">
        <v>23</v>
      </c>
      <c r="R8" s="406"/>
      <c r="S8" s="400" t="s">
        <v>16</v>
      </c>
      <c r="T8" s="400"/>
      <c r="U8" s="405" t="s">
        <v>24</v>
      </c>
      <c r="V8" s="406"/>
      <c r="W8" s="400" t="s">
        <v>30</v>
      </c>
      <c r="X8" s="400"/>
      <c r="Y8" s="400" t="s">
        <v>31</v>
      </c>
      <c r="Z8" s="400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02">
        <v>42763</v>
      </c>
      <c r="H9" s="401"/>
      <c r="I9" s="401">
        <v>42777</v>
      </c>
      <c r="J9" s="401"/>
      <c r="K9" s="403">
        <v>42798</v>
      </c>
      <c r="L9" s="402"/>
      <c r="M9" s="401">
        <v>42854</v>
      </c>
      <c r="N9" s="401"/>
      <c r="O9" s="401">
        <v>42889</v>
      </c>
      <c r="P9" s="401"/>
      <c r="Q9" s="403">
        <v>42924</v>
      </c>
      <c r="R9" s="402"/>
      <c r="S9" s="401">
        <v>42952</v>
      </c>
      <c r="T9" s="401"/>
      <c r="U9" s="403">
        <v>42994</v>
      </c>
      <c r="V9" s="402"/>
      <c r="W9" s="401">
        <v>43036</v>
      </c>
      <c r="X9" s="401"/>
      <c r="Y9" s="401">
        <v>43071</v>
      </c>
      <c r="Z9" s="401"/>
      <c r="AA9" s="49">
        <f>SUM(AA11:AA35)</f>
        <v>16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1</v>
      </c>
      <c r="C11" s="32" t="s">
        <v>63</v>
      </c>
      <c r="D11" s="116">
        <f t="shared" ref="D11:D36" si="0">SUM(G11:X11)</f>
        <v>220</v>
      </c>
      <c r="E11" s="53">
        <f t="shared" ref="E11:E19" si="1">MIN(SUM(G11:H11),I11+J11,K11+L11,M11+N11,O11+P11,Q11+R11,S11+T11,U11+V11,W11+X11)</f>
        <v>0</v>
      </c>
      <c r="F11" s="142">
        <f t="shared" ref="F11:F19" si="2">D11-E11</f>
        <v>220</v>
      </c>
      <c r="G11" s="75">
        <v>14</v>
      </c>
      <c r="H11" s="18">
        <v>14</v>
      </c>
      <c r="I11" s="83">
        <v>14</v>
      </c>
      <c r="J11" s="79">
        <v>14</v>
      </c>
      <c r="K11" s="54">
        <v>12</v>
      </c>
      <c r="L11" s="46">
        <v>12</v>
      </c>
      <c r="M11" s="45">
        <v>14</v>
      </c>
      <c r="N11" s="46">
        <v>14</v>
      </c>
      <c r="O11" s="17">
        <v>14</v>
      </c>
      <c r="P11" s="46">
        <v>14</v>
      </c>
      <c r="Q11" s="45">
        <v>14</v>
      </c>
      <c r="R11" s="47">
        <v>14</v>
      </c>
      <c r="S11" s="17">
        <v>14</v>
      </c>
      <c r="T11" s="33">
        <v>14</v>
      </c>
      <c r="U11" s="17">
        <v>14</v>
      </c>
      <c r="V11" s="18">
        <v>14</v>
      </c>
      <c r="W11" s="17"/>
      <c r="X11" s="18"/>
      <c r="Y11" s="226"/>
      <c r="Z11" s="227"/>
      <c r="AA11" s="17">
        <f t="shared" ref="AA11:AA36" si="3">IF(G11&gt;0,IF(G11=MAX($G$11:$G$35),1,0))+IF(H11&gt;0,IF(H11=MAX($H$11:$H$35),1,0))+IF(I11&gt;0,IF(I11=MAX($I$11:$I$35),1,0))+IF(J11&gt;0,IF(J11=MAX($J$11:$J$35),1,0))+IF(K11&gt;0,IF(K11=MAX($K$11:$K$35),1,0))+IF(L11&gt;0,IF(L11=MAX($L$11:$L$35),1,0))+IF(M11&gt;0,IF(M11=MAX($M$11:$M$35),1,0))+IF(N11&gt;0,IF(N11=MAX($N$11:$N$35),1,0))+IF(O11&gt;0,IF(O11=MAX($O$11:$O$35),1,0))+IF(P11&gt;0,IF(P11=MAX($P$11:$P$35),1,0))+IF(Q11&gt;0,IF(Q11=MAX($Q$11:$Q$35),1,0))+IF(R11&gt;0,IF(R11=MAX($R$11:$R$35),1,0))+IF(S11&gt;0,IF(S11=MAX($S$11:$S$35),1,0))+IF(T11&gt;0,IF(T11=MAX($T$11:$T$35),1,0))+IF(U11&gt;0,IF(U11=MAX($U$11:$U$35),1,0))+IF(V11&gt;0,IF(V11=MAX($V$11:$V$35),1,0))+IF(W11&gt;0,IF(W11=MAX($W$11:$W$35),1,0))+IF(X11&gt;0,IF(X11=MAX($X$11:$X$35),1,0))+IF(Y11&gt;0,IF(Y11=MAX($Y$11:$Y$35),1,0))+IF(Z11&gt;0,IF(Z11=MAX($Z$11:$Z$35),1,0))</f>
        <v>16</v>
      </c>
      <c r="AC11" s="138" t="s">
        <v>6</v>
      </c>
      <c r="AE11" s="67">
        <v>0</v>
      </c>
    </row>
    <row r="12" spans="1:77" ht="14.25" customHeight="1" x14ac:dyDescent="0.2">
      <c r="A12" s="69">
        <v>2</v>
      </c>
      <c r="B12" s="69">
        <v>99</v>
      </c>
      <c r="C12" s="41" t="s">
        <v>46</v>
      </c>
      <c r="D12" s="118">
        <f t="shared" si="0"/>
        <v>168</v>
      </c>
      <c r="E12" s="53">
        <f t="shared" si="1"/>
        <v>0</v>
      </c>
      <c r="F12" s="143">
        <f t="shared" si="2"/>
        <v>168</v>
      </c>
      <c r="G12" s="75">
        <v>12</v>
      </c>
      <c r="H12" s="18">
        <v>12</v>
      </c>
      <c r="I12" s="17">
        <v>10</v>
      </c>
      <c r="J12" s="38">
        <v>8</v>
      </c>
      <c r="K12" s="180">
        <v>10</v>
      </c>
      <c r="L12" s="18">
        <v>10</v>
      </c>
      <c r="M12" s="17">
        <v>8</v>
      </c>
      <c r="N12" s="18">
        <v>12</v>
      </c>
      <c r="O12" s="83">
        <v>10</v>
      </c>
      <c r="P12" s="11">
        <v>12</v>
      </c>
      <c r="Q12" s="17">
        <v>10</v>
      </c>
      <c r="R12" s="48">
        <v>6</v>
      </c>
      <c r="S12" s="17">
        <v>12</v>
      </c>
      <c r="T12" s="18">
        <v>12</v>
      </c>
      <c r="U12" s="10">
        <v>12</v>
      </c>
      <c r="V12" s="18">
        <v>12</v>
      </c>
      <c r="W12" s="17"/>
      <c r="X12" s="18"/>
      <c r="Y12" s="17"/>
      <c r="Z12" s="18"/>
      <c r="AA12" s="19">
        <f t="shared" si="3"/>
        <v>0</v>
      </c>
      <c r="AC12" s="139" t="s">
        <v>11</v>
      </c>
      <c r="AE12" s="65">
        <v>0</v>
      </c>
    </row>
    <row r="13" spans="1:77" ht="12.75" x14ac:dyDescent="0.2">
      <c r="A13" s="43">
        <v>3</v>
      </c>
      <c r="B13" s="43">
        <v>60</v>
      </c>
      <c r="C13" s="32" t="s">
        <v>64</v>
      </c>
      <c r="D13" s="120">
        <f t="shared" si="0"/>
        <v>117</v>
      </c>
      <c r="E13" s="53">
        <f t="shared" si="1"/>
        <v>0</v>
      </c>
      <c r="F13" s="143">
        <f t="shared" si="2"/>
        <v>117</v>
      </c>
      <c r="G13" s="75">
        <v>8</v>
      </c>
      <c r="H13" s="18">
        <v>6</v>
      </c>
      <c r="I13" s="55">
        <v>12</v>
      </c>
      <c r="J13" s="253">
        <v>12</v>
      </c>
      <c r="K13" s="254">
        <v>0</v>
      </c>
      <c r="L13" s="18">
        <v>8</v>
      </c>
      <c r="M13" s="17">
        <v>12</v>
      </c>
      <c r="N13" s="11">
        <v>10</v>
      </c>
      <c r="O13" s="83">
        <v>6</v>
      </c>
      <c r="P13" s="11">
        <v>5</v>
      </c>
      <c r="Q13" s="17">
        <v>5</v>
      </c>
      <c r="R13" s="48">
        <v>10</v>
      </c>
      <c r="S13" s="17">
        <v>3</v>
      </c>
      <c r="T13" s="248">
        <v>0</v>
      </c>
      <c r="U13" s="83">
        <v>10</v>
      </c>
      <c r="V13" s="18">
        <v>10</v>
      </c>
      <c r="W13" s="17"/>
      <c r="X13" s="18"/>
      <c r="Y13" s="17"/>
      <c r="Z13" s="18"/>
      <c r="AA13" s="19">
        <f t="shared" si="3"/>
        <v>0</v>
      </c>
      <c r="AC13" s="140" t="s">
        <v>14</v>
      </c>
      <c r="AE13" s="66">
        <v>0</v>
      </c>
    </row>
    <row r="14" spans="1:77" ht="12.75" x14ac:dyDescent="0.2">
      <c r="A14" s="69">
        <v>4</v>
      </c>
      <c r="B14" s="43">
        <v>2</v>
      </c>
      <c r="C14" s="32" t="s">
        <v>49</v>
      </c>
      <c r="D14" s="118">
        <f t="shared" si="0"/>
        <v>84</v>
      </c>
      <c r="E14" s="53">
        <f t="shared" si="1"/>
        <v>0</v>
      </c>
      <c r="F14" s="143">
        <f t="shared" si="2"/>
        <v>84</v>
      </c>
      <c r="G14" s="75">
        <v>5</v>
      </c>
      <c r="H14" s="18">
        <v>5</v>
      </c>
      <c r="I14" s="247">
        <v>0</v>
      </c>
      <c r="J14" s="38">
        <v>5</v>
      </c>
      <c r="K14" s="247">
        <v>0</v>
      </c>
      <c r="L14" s="18">
        <v>4</v>
      </c>
      <c r="M14" s="17">
        <v>10</v>
      </c>
      <c r="N14" s="18">
        <v>8</v>
      </c>
      <c r="O14" s="17">
        <v>8</v>
      </c>
      <c r="P14" s="18">
        <v>8</v>
      </c>
      <c r="Q14" s="17">
        <v>8</v>
      </c>
      <c r="R14" s="48">
        <v>3</v>
      </c>
      <c r="S14" s="254">
        <v>0</v>
      </c>
      <c r="T14" s="18">
        <v>8</v>
      </c>
      <c r="U14" s="10">
        <v>6</v>
      </c>
      <c r="V14" s="18">
        <v>6</v>
      </c>
      <c r="W14" s="83"/>
      <c r="X14" s="33"/>
      <c r="Y14" s="83"/>
      <c r="Z14" s="33"/>
      <c r="AA14" s="19">
        <f t="shared" si="3"/>
        <v>0</v>
      </c>
      <c r="AC14" s="134" t="s">
        <v>4</v>
      </c>
      <c r="AD14" s="5"/>
      <c r="AE14" s="63">
        <v>0</v>
      </c>
    </row>
    <row r="15" spans="1:77" ht="12.75" x14ac:dyDescent="0.2">
      <c r="A15" s="43">
        <v>5</v>
      </c>
      <c r="B15" s="43">
        <v>66</v>
      </c>
      <c r="C15" s="32" t="s">
        <v>47</v>
      </c>
      <c r="D15" s="118">
        <f t="shared" si="0"/>
        <v>80</v>
      </c>
      <c r="E15" s="53">
        <f t="shared" si="1"/>
        <v>0</v>
      </c>
      <c r="F15" s="143">
        <f t="shared" si="2"/>
        <v>80</v>
      </c>
      <c r="G15" s="75">
        <v>10</v>
      </c>
      <c r="H15" s="18">
        <v>8</v>
      </c>
      <c r="I15" s="17">
        <v>8</v>
      </c>
      <c r="J15" s="253">
        <v>10</v>
      </c>
      <c r="K15" s="54">
        <v>8</v>
      </c>
      <c r="L15" s="18">
        <v>6</v>
      </c>
      <c r="M15" s="55"/>
      <c r="N15" s="55"/>
      <c r="O15" s="17"/>
      <c r="P15" s="18"/>
      <c r="Q15" s="17">
        <v>4</v>
      </c>
      <c r="R15" s="48">
        <v>4</v>
      </c>
      <c r="S15" s="17">
        <v>8</v>
      </c>
      <c r="T15" s="18">
        <v>5</v>
      </c>
      <c r="U15" s="10">
        <v>4</v>
      </c>
      <c r="V15" s="18">
        <v>5</v>
      </c>
      <c r="W15" s="17"/>
      <c r="X15" s="18"/>
      <c r="Y15" s="17"/>
      <c r="Z15" s="18"/>
      <c r="AA15" s="19">
        <f t="shared" si="3"/>
        <v>0</v>
      </c>
      <c r="AC15" s="135" t="s">
        <v>5</v>
      </c>
      <c r="AD15" s="6"/>
      <c r="AE15" s="6"/>
    </row>
    <row r="16" spans="1:77" ht="12.75" x14ac:dyDescent="0.2">
      <c r="A16" s="69">
        <v>6</v>
      </c>
      <c r="B16" s="69">
        <v>68</v>
      </c>
      <c r="C16" s="41" t="s">
        <v>170</v>
      </c>
      <c r="D16" s="118">
        <f t="shared" si="0"/>
        <v>62</v>
      </c>
      <c r="E16" s="53">
        <f t="shared" si="1"/>
        <v>0</v>
      </c>
      <c r="F16" s="143">
        <f t="shared" si="2"/>
        <v>62</v>
      </c>
      <c r="G16" s="75"/>
      <c r="H16" s="18"/>
      <c r="I16" s="79"/>
      <c r="J16" s="253"/>
      <c r="K16" s="180"/>
      <c r="L16" s="89"/>
      <c r="M16" s="70"/>
      <c r="N16" s="71"/>
      <c r="O16" s="17">
        <v>12</v>
      </c>
      <c r="P16" s="18">
        <v>10</v>
      </c>
      <c r="Q16" s="17">
        <v>12</v>
      </c>
      <c r="R16" s="18">
        <v>12</v>
      </c>
      <c r="S16" s="17"/>
      <c r="T16" s="18"/>
      <c r="U16" s="10">
        <v>8</v>
      </c>
      <c r="V16" s="18">
        <v>8</v>
      </c>
      <c r="W16" s="17"/>
      <c r="X16" s="18"/>
      <c r="Y16" s="17"/>
      <c r="Z16" s="18"/>
      <c r="AA16" s="19">
        <f t="shared" si="3"/>
        <v>0</v>
      </c>
      <c r="AC16" s="137" t="s">
        <v>21</v>
      </c>
    </row>
    <row r="17" spans="1:29" ht="12.75" x14ac:dyDescent="0.2">
      <c r="A17" s="43">
        <v>7</v>
      </c>
      <c r="B17" s="69">
        <v>36</v>
      </c>
      <c r="C17" s="243" t="s">
        <v>50</v>
      </c>
      <c r="D17" s="118">
        <f t="shared" si="0"/>
        <v>41</v>
      </c>
      <c r="E17" s="53">
        <f t="shared" si="1"/>
        <v>0</v>
      </c>
      <c r="F17" s="143">
        <f t="shared" si="2"/>
        <v>41</v>
      </c>
      <c r="G17" s="75">
        <v>4</v>
      </c>
      <c r="H17" s="18">
        <v>2</v>
      </c>
      <c r="I17" s="83">
        <v>5</v>
      </c>
      <c r="J17" s="308">
        <v>4</v>
      </c>
      <c r="K17" s="54">
        <v>6</v>
      </c>
      <c r="L17" s="33">
        <v>3</v>
      </c>
      <c r="M17" s="247">
        <v>0</v>
      </c>
      <c r="N17" s="248">
        <v>0</v>
      </c>
      <c r="O17" s="17">
        <v>3</v>
      </c>
      <c r="P17" s="18">
        <v>0</v>
      </c>
      <c r="Q17" s="17">
        <v>2</v>
      </c>
      <c r="R17" s="48">
        <v>2</v>
      </c>
      <c r="S17" s="10">
        <v>5</v>
      </c>
      <c r="T17" s="55">
        <v>2</v>
      </c>
      <c r="U17" s="17">
        <v>2</v>
      </c>
      <c r="V17" s="18">
        <v>1</v>
      </c>
      <c r="W17" s="17"/>
      <c r="X17" s="18"/>
      <c r="Y17" s="17"/>
      <c r="Z17" s="18"/>
      <c r="AA17" s="19">
        <f t="shared" si="3"/>
        <v>0</v>
      </c>
      <c r="AC17" s="141" t="s">
        <v>10</v>
      </c>
    </row>
    <row r="18" spans="1:29" ht="12.75" x14ac:dyDescent="0.2">
      <c r="A18" s="69">
        <v>8</v>
      </c>
      <c r="B18" s="69">
        <v>75</v>
      </c>
      <c r="C18" s="41" t="s">
        <v>90</v>
      </c>
      <c r="D18" s="118">
        <f t="shared" si="0"/>
        <v>33</v>
      </c>
      <c r="E18" s="53">
        <f t="shared" si="1"/>
        <v>0</v>
      </c>
      <c r="F18" s="143">
        <f t="shared" si="2"/>
        <v>33</v>
      </c>
      <c r="G18" s="99"/>
      <c r="H18" s="18"/>
      <c r="I18" s="83">
        <v>6</v>
      </c>
      <c r="J18" s="33">
        <v>6</v>
      </c>
      <c r="K18" s="54"/>
      <c r="L18" s="18"/>
      <c r="M18" s="17">
        <v>6</v>
      </c>
      <c r="N18" s="18">
        <v>6</v>
      </c>
      <c r="O18" s="17">
        <v>5</v>
      </c>
      <c r="P18" s="79">
        <v>4</v>
      </c>
      <c r="Q18" s="17"/>
      <c r="R18" s="48"/>
      <c r="S18" s="17"/>
      <c r="T18" s="55"/>
      <c r="U18" s="70"/>
      <c r="V18" s="18"/>
      <c r="W18" s="17"/>
      <c r="X18" s="18"/>
      <c r="Y18" s="17"/>
      <c r="Z18" s="18"/>
      <c r="AA18" s="19">
        <f t="shared" si="3"/>
        <v>0</v>
      </c>
      <c r="AC18" s="239" t="s">
        <v>66</v>
      </c>
    </row>
    <row r="19" spans="1:29" ht="12.75" x14ac:dyDescent="0.2">
      <c r="A19" s="43">
        <v>9</v>
      </c>
      <c r="B19" s="69">
        <v>4</v>
      </c>
      <c r="C19" s="244" t="s">
        <v>51</v>
      </c>
      <c r="D19" s="118">
        <f t="shared" si="0"/>
        <v>30</v>
      </c>
      <c r="E19" s="53">
        <f t="shared" si="1"/>
        <v>0</v>
      </c>
      <c r="F19" s="143">
        <f t="shared" si="2"/>
        <v>30</v>
      </c>
      <c r="G19" s="90">
        <v>3</v>
      </c>
      <c r="H19" s="18">
        <v>4</v>
      </c>
      <c r="I19" s="17">
        <v>4</v>
      </c>
      <c r="J19" s="33">
        <v>3</v>
      </c>
      <c r="K19" s="70"/>
      <c r="L19" s="18"/>
      <c r="M19" s="17"/>
      <c r="N19" s="18"/>
      <c r="O19" s="17">
        <v>2</v>
      </c>
      <c r="P19" s="18">
        <v>1</v>
      </c>
      <c r="Q19" s="17"/>
      <c r="R19" s="93"/>
      <c r="S19" s="298">
        <v>6</v>
      </c>
      <c r="T19" s="93">
        <v>4</v>
      </c>
      <c r="U19" s="85">
        <v>1</v>
      </c>
      <c r="V19" s="18">
        <v>2</v>
      </c>
      <c r="W19" s="17"/>
      <c r="X19" s="55"/>
      <c r="Y19" s="17"/>
      <c r="Z19" s="55"/>
      <c r="AA19" s="19">
        <f t="shared" si="3"/>
        <v>0</v>
      </c>
    </row>
    <row r="20" spans="1:29" ht="12.75" x14ac:dyDescent="0.2">
      <c r="A20" s="69">
        <v>10</v>
      </c>
      <c r="B20" s="69">
        <v>97</v>
      </c>
      <c r="C20" s="41" t="s">
        <v>147</v>
      </c>
      <c r="D20" s="118">
        <f t="shared" si="0"/>
        <v>26</v>
      </c>
      <c r="E20" s="95"/>
      <c r="F20" s="367"/>
      <c r="G20" s="75"/>
      <c r="H20" s="18"/>
      <c r="I20" s="17"/>
      <c r="J20" s="18"/>
      <c r="K20" s="68"/>
      <c r="L20" s="71"/>
      <c r="M20" s="83">
        <v>3</v>
      </c>
      <c r="N20" s="33">
        <v>3</v>
      </c>
      <c r="O20" s="17"/>
      <c r="P20" s="18"/>
      <c r="Q20" s="17"/>
      <c r="R20" s="48"/>
      <c r="S20" s="17">
        <v>10</v>
      </c>
      <c r="T20" s="18">
        <v>10</v>
      </c>
      <c r="U20" s="10"/>
      <c r="V20" s="18"/>
      <c r="W20" s="54"/>
      <c r="X20" s="18"/>
      <c r="Y20" s="54"/>
      <c r="Z20" s="18"/>
      <c r="AA20" s="19">
        <f t="shared" si="3"/>
        <v>0</v>
      </c>
    </row>
    <row r="21" spans="1:29" ht="12.75" x14ac:dyDescent="0.2">
      <c r="A21" s="43">
        <v>11</v>
      </c>
      <c r="B21" s="69">
        <v>5</v>
      </c>
      <c r="C21" s="245" t="s">
        <v>146</v>
      </c>
      <c r="D21" s="118">
        <f t="shared" si="0"/>
        <v>22</v>
      </c>
      <c r="E21" s="53"/>
      <c r="F21" s="143"/>
      <c r="G21" s="75"/>
      <c r="H21" s="18"/>
      <c r="I21" s="55"/>
      <c r="J21" s="55"/>
      <c r="K21" s="54"/>
      <c r="L21" s="71"/>
      <c r="M21" s="83">
        <v>4</v>
      </c>
      <c r="N21" s="33">
        <v>4</v>
      </c>
      <c r="O21" s="17"/>
      <c r="P21" s="18"/>
      <c r="Q21" s="92">
        <v>6</v>
      </c>
      <c r="R21" s="92">
        <v>8</v>
      </c>
      <c r="S21" s="246">
        <v>0</v>
      </c>
      <c r="T21" s="248">
        <v>0</v>
      </c>
      <c r="U21" s="10"/>
      <c r="V21" s="18"/>
      <c r="W21" s="54"/>
      <c r="X21" s="18"/>
      <c r="Y21" s="54"/>
      <c r="Z21" s="18"/>
      <c r="AA21" s="19">
        <f t="shared" si="3"/>
        <v>0</v>
      </c>
    </row>
    <row r="22" spans="1:29" ht="12.75" x14ac:dyDescent="0.2">
      <c r="A22" s="69">
        <v>12</v>
      </c>
      <c r="B22" s="69">
        <v>96</v>
      </c>
      <c r="C22" s="391" t="s">
        <v>52</v>
      </c>
      <c r="D22" s="118">
        <f t="shared" si="0"/>
        <v>20</v>
      </c>
      <c r="E22" s="53">
        <f>MIN(SUM(G22:H22),I22+J22,K22+L22,M22+N22,O22+P22,Q22+R22,S22+T22,U22+V22,W22+X22)</f>
        <v>0</v>
      </c>
      <c r="F22" s="143">
        <f>D22-E22</f>
        <v>20</v>
      </c>
      <c r="G22" s="75">
        <v>2</v>
      </c>
      <c r="H22" s="18">
        <v>3</v>
      </c>
      <c r="I22" s="55">
        <v>3</v>
      </c>
      <c r="J22" s="55">
        <v>2</v>
      </c>
      <c r="K22" s="393">
        <v>0</v>
      </c>
      <c r="L22" s="89">
        <v>0</v>
      </c>
      <c r="M22" s="10"/>
      <c r="N22" s="38"/>
      <c r="O22" s="54"/>
      <c r="P22" s="33"/>
      <c r="Q22" s="17"/>
      <c r="R22" s="48"/>
      <c r="S22" s="83">
        <v>4</v>
      </c>
      <c r="T22" s="33">
        <v>3</v>
      </c>
      <c r="U22" s="10">
        <v>3</v>
      </c>
      <c r="V22" s="18">
        <v>0</v>
      </c>
      <c r="W22" s="70"/>
      <c r="X22" s="71"/>
      <c r="Y22" s="70"/>
      <c r="Z22" s="71"/>
      <c r="AA22" s="19">
        <f t="shared" si="3"/>
        <v>0</v>
      </c>
    </row>
    <row r="23" spans="1:29" ht="12.75" x14ac:dyDescent="0.2">
      <c r="A23" s="43">
        <v>13</v>
      </c>
      <c r="B23" s="69">
        <v>56</v>
      </c>
      <c r="C23" s="31" t="s">
        <v>145</v>
      </c>
      <c r="D23" s="118">
        <f t="shared" si="0"/>
        <v>18</v>
      </c>
      <c r="E23" s="53"/>
      <c r="F23" s="368"/>
      <c r="G23" s="75"/>
      <c r="H23" s="18"/>
      <c r="I23" s="78"/>
      <c r="J23" s="78"/>
      <c r="K23" s="70"/>
      <c r="L23" s="18"/>
      <c r="M23" s="83">
        <v>5</v>
      </c>
      <c r="N23" s="33">
        <v>5</v>
      </c>
      <c r="O23" s="78"/>
      <c r="P23" s="71"/>
      <c r="Q23" s="17">
        <v>3</v>
      </c>
      <c r="R23" s="48">
        <v>5</v>
      </c>
      <c r="S23" s="17"/>
      <c r="T23" s="18"/>
      <c r="U23" s="17"/>
      <c r="V23" s="48"/>
      <c r="W23" s="22"/>
      <c r="X23" s="23"/>
      <c r="Y23" s="22"/>
      <c r="Z23" s="23"/>
      <c r="AA23" s="19">
        <f t="shared" si="3"/>
        <v>0</v>
      </c>
    </row>
    <row r="24" spans="1:29" ht="12.75" x14ac:dyDescent="0.2">
      <c r="A24" s="43">
        <v>14</v>
      </c>
      <c r="B24" s="43">
        <v>69</v>
      </c>
      <c r="C24" s="32" t="s">
        <v>48</v>
      </c>
      <c r="D24" s="118">
        <f t="shared" si="0"/>
        <v>16</v>
      </c>
      <c r="E24" s="95">
        <f>MIN(SUM(G24:H24),I24+J24,K24+L24,M24+N24,O24+P24,Q24+R24,S24+T24,U24+V24,W24+X24)</f>
        <v>0</v>
      </c>
      <c r="F24" s="143">
        <f>D24-E24</f>
        <v>16</v>
      </c>
      <c r="G24" s="75">
        <v>6</v>
      </c>
      <c r="H24" s="18">
        <v>10</v>
      </c>
      <c r="I24" s="92"/>
      <c r="J24" s="347"/>
      <c r="K24" s="17"/>
      <c r="L24" s="18"/>
      <c r="M24" s="75"/>
      <c r="N24" s="18"/>
      <c r="O24" s="75"/>
      <c r="P24" s="18"/>
      <c r="Q24" s="17"/>
      <c r="R24" s="48"/>
      <c r="S24" s="17"/>
      <c r="T24" s="296"/>
      <c r="U24" s="17"/>
      <c r="V24" s="370"/>
      <c r="W24" s="17"/>
      <c r="X24" s="18"/>
      <c r="Y24" s="17"/>
      <c r="Z24" s="18"/>
      <c r="AA24" s="19">
        <f t="shared" si="3"/>
        <v>0</v>
      </c>
    </row>
    <row r="25" spans="1:29" ht="12.75" x14ac:dyDescent="0.2">
      <c r="A25" s="69">
        <v>15</v>
      </c>
      <c r="B25" s="43">
        <v>13</v>
      </c>
      <c r="C25" s="229" t="s">
        <v>43</v>
      </c>
      <c r="D25" s="118">
        <f t="shared" si="0"/>
        <v>16</v>
      </c>
      <c r="E25" s="53">
        <f>MIN(SUM(G25:H25),I25+J25,K25+L25,M25+N25,O25+P25,Q25+R25,S25+T25,U25+V25,W25+X25)</f>
        <v>0</v>
      </c>
      <c r="F25" s="143">
        <f>D25-E25</f>
        <v>16</v>
      </c>
      <c r="G25" s="75"/>
      <c r="H25" s="18"/>
      <c r="I25" s="55"/>
      <c r="J25" s="55"/>
      <c r="K25" s="54"/>
      <c r="L25" s="98"/>
      <c r="M25" s="63">
        <v>0</v>
      </c>
      <c r="N25" s="63">
        <v>0</v>
      </c>
      <c r="O25" s="17">
        <v>4</v>
      </c>
      <c r="P25" s="18">
        <v>3</v>
      </c>
      <c r="Q25" s="247">
        <v>0</v>
      </c>
      <c r="R25" s="248">
        <v>0</v>
      </c>
      <c r="S25" s="17"/>
      <c r="T25" s="48"/>
      <c r="U25" s="10">
        <v>5</v>
      </c>
      <c r="V25" s="18">
        <v>4</v>
      </c>
      <c r="W25" s="54"/>
      <c r="X25" s="18"/>
      <c r="Y25" s="54"/>
      <c r="Z25" s="18"/>
      <c r="AA25" s="19">
        <f t="shared" si="3"/>
        <v>0</v>
      </c>
    </row>
    <row r="26" spans="1:29" ht="12.75" x14ac:dyDescent="0.2">
      <c r="A26" s="69">
        <v>16</v>
      </c>
      <c r="B26" s="69">
        <v>64</v>
      </c>
      <c r="C26" s="228" t="s">
        <v>149</v>
      </c>
      <c r="D26" s="118">
        <f t="shared" si="0"/>
        <v>11</v>
      </c>
      <c r="E26" s="95"/>
      <c r="F26" s="297"/>
      <c r="G26" s="298"/>
      <c r="H26" s="93"/>
      <c r="I26" s="298"/>
      <c r="J26" s="38"/>
      <c r="K26" s="180"/>
      <c r="L26" s="98"/>
      <c r="M26" s="300">
        <v>1</v>
      </c>
      <c r="N26" s="253">
        <v>2</v>
      </c>
      <c r="O26" s="10"/>
      <c r="P26" s="93"/>
      <c r="Q26" s="10"/>
      <c r="R26" s="38"/>
      <c r="S26" s="10">
        <v>2</v>
      </c>
      <c r="T26" s="38">
        <v>6</v>
      </c>
      <c r="U26" s="10"/>
      <c r="V26" s="93"/>
      <c r="W26" s="180"/>
      <c r="X26" s="93"/>
      <c r="Y26" s="180"/>
      <c r="Z26" s="93"/>
      <c r="AA26" s="19">
        <f t="shared" si="3"/>
        <v>0</v>
      </c>
    </row>
    <row r="27" spans="1:29" ht="12.75" x14ac:dyDescent="0.2">
      <c r="A27" s="69">
        <v>17</v>
      </c>
      <c r="B27" s="69">
        <v>33</v>
      </c>
      <c r="C27" s="41" t="s">
        <v>99</v>
      </c>
      <c r="D27" s="118">
        <f t="shared" si="0"/>
        <v>9</v>
      </c>
      <c r="E27" s="95">
        <f>MIN(SUM(G27:H27),I27+J27,K27+L27,M27+N27,O27+P27,Q27+R27,S27+T27,U27+V27,W27+X27)</f>
        <v>0</v>
      </c>
      <c r="F27" s="297">
        <f>D27-E27</f>
        <v>9</v>
      </c>
      <c r="G27" s="300"/>
      <c r="H27" s="93"/>
      <c r="I27" s="298"/>
      <c r="J27" s="38"/>
      <c r="K27" s="180">
        <v>4</v>
      </c>
      <c r="L27" s="89">
        <v>2</v>
      </c>
      <c r="M27" s="298"/>
      <c r="N27" s="38"/>
      <c r="O27" s="10">
        <v>1</v>
      </c>
      <c r="P27" s="94">
        <v>2</v>
      </c>
      <c r="Q27" s="180"/>
      <c r="R27" s="369"/>
      <c r="S27" s="10"/>
      <c r="T27" s="38"/>
      <c r="U27" s="10"/>
      <c r="V27" s="93"/>
      <c r="W27" s="180"/>
      <c r="X27" s="93"/>
      <c r="Y27" s="180"/>
      <c r="Z27" s="93"/>
      <c r="AA27" s="19">
        <f t="shared" si="3"/>
        <v>0</v>
      </c>
    </row>
    <row r="28" spans="1:29" ht="12.75" x14ac:dyDescent="0.2">
      <c r="A28" s="69">
        <v>18</v>
      </c>
      <c r="B28" s="69">
        <v>79</v>
      </c>
      <c r="C28" s="346" t="s">
        <v>169</v>
      </c>
      <c r="D28" s="118">
        <f t="shared" si="0"/>
        <v>6</v>
      </c>
      <c r="E28" s="95"/>
      <c r="F28" s="297"/>
      <c r="G28" s="298"/>
      <c r="H28" s="93"/>
      <c r="I28" s="298"/>
      <c r="J28" s="38"/>
      <c r="K28" s="180"/>
      <c r="L28" s="98"/>
      <c r="M28" s="300"/>
      <c r="N28" s="253"/>
      <c r="O28" s="10">
        <v>0</v>
      </c>
      <c r="P28" s="93">
        <v>6</v>
      </c>
      <c r="Q28" s="10"/>
      <c r="R28" s="38"/>
      <c r="S28" s="10"/>
      <c r="T28" s="93"/>
      <c r="U28" s="307">
        <v>0</v>
      </c>
      <c r="V28" s="305">
        <v>0</v>
      </c>
      <c r="W28" s="180"/>
      <c r="X28" s="93"/>
      <c r="Y28" s="180"/>
      <c r="Z28" s="93"/>
      <c r="AA28" s="19">
        <f t="shared" si="3"/>
        <v>0</v>
      </c>
    </row>
    <row r="29" spans="1:29" ht="12.75" x14ac:dyDescent="0.2">
      <c r="A29" s="69">
        <v>19</v>
      </c>
      <c r="B29" s="69">
        <v>40</v>
      </c>
      <c r="C29" s="41" t="s">
        <v>193</v>
      </c>
      <c r="D29" s="118">
        <f t="shared" si="0"/>
        <v>3</v>
      </c>
      <c r="E29" s="95"/>
      <c r="F29" s="297"/>
      <c r="G29" s="298"/>
      <c r="H29" s="93"/>
      <c r="I29" s="298"/>
      <c r="J29" s="38"/>
      <c r="K29" s="180"/>
      <c r="L29" s="98"/>
      <c r="M29" s="300"/>
      <c r="N29" s="253"/>
      <c r="O29" s="10"/>
      <c r="P29" s="93"/>
      <c r="Q29" s="10"/>
      <c r="R29" s="38"/>
      <c r="S29" s="10"/>
      <c r="T29" s="93"/>
      <c r="U29" s="298">
        <v>0</v>
      </c>
      <c r="V29" s="93">
        <v>3</v>
      </c>
      <c r="W29" s="180"/>
      <c r="X29" s="93"/>
      <c r="Y29" s="180"/>
      <c r="Z29" s="93"/>
      <c r="AA29" s="19">
        <f t="shared" si="3"/>
        <v>0</v>
      </c>
    </row>
    <row r="30" spans="1:29" ht="12.75" x14ac:dyDescent="0.2">
      <c r="A30" s="69">
        <v>20</v>
      </c>
      <c r="B30" s="69">
        <v>36</v>
      </c>
      <c r="C30" s="41" t="s">
        <v>148</v>
      </c>
      <c r="D30" s="118">
        <f t="shared" si="0"/>
        <v>2</v>
      </c>
      <c r="E30" s="95"/>
      <c r="F30" s="297"/>
      <c r="G30" s="298"/>
      <c r="H30" s="93"/>
      <c r="I30" s="298"/>
      <c r="J30" s="38"/>
      <c r="K30" s="180"/>
      <c r="L30" s="98"/>
      <c r="M30" s="300">
        <v>2</v>
      </c>
      <c r="N30" s="253">
        <v>0</v>
      </c>
      <c r="O30" s="10"/>
      <c r="P30" s="93"/>
      <c r="Q30" s="10"/>
      <c r="R30" s="38"/>
      <c r="S30" s="10"/>
      <c r="T30" s="93"/>
      <c r="U30" s="298"/>
      <c r="V30" s="93"/>
      <c r="W30" s="180"/>
      <c r="X30" s="93"/>
      <c r="Y30" s="180"/>
      <c r="Z30" s="93"/>
      <c r="AA30" s="19">
        <f t="shared" si="3"/>
        <v>0</v>
      </c>
    </row>
    <row r="31" spans="1:29" ht="12.75" x14ac:dyDescent="0.2">
      <c r="A31" s="69">
        <v>21</v>
      </c>
      <c r="B31" s="69">
        <v>89</v>
      </c>
      <c r="C31" s="343" t="s">
        <v>151</v>
      </c>
      <c r="D31" s="118">
        <f t="shared" si="0"/>
        <v>1</v>
      </c>
      <c r="E31" s="95"/>
      <c r="F31" s="297"/>
      <c r="G31" s="298"/>
      <c r="H31" s="93"/>
      <c r="I31" s="298"/>
      <c r="J31" s="38"/>
      <c r="K31" s="180"/>
      <c r="L31" s="98"/>
      <c r="M31" s="300">
        <v>0</v>
      </c>
      <c r="N31" s="253">
        <v>1</v>
      </c>
      <c r="O31" s="10"/>
      <c r="P31" s="93"/>
      <c r="Q31" s="10"/>
      <c r="R31" s="38"/>
      <c r="S31" s="10"/>
      <c r="T31" s="93"/>
      <c r="U31" s="298">
        <v>0</v>
      </c>
      <c r="V31" s="93">
        <v>0</v>
      </c>
      <c r="W31" s="180"/>
      <c r="X31" s="93"/>
      <c r="Y31" s="180"/>
      <c r="Z31" s="93"/>
      <c r="AA31" s="19">
        <f t="shared" si="3"/>
        <v>0</v>
      </c>
    </row>
    <row r="32" spans="1:29" ht="12.75" x14ac:dyDescent="0.2">
      <c r="A32" s="69">
        <v>22</v>
      </c>
      <c r="B32" s="69">
        <v>3</v>
      </c>
      <c r="C32" s="228" t="s">
        <v>176</v>
      </c>
      <c r="D32" s="118">
        <f t="shared" si="0"/>
        <v>1</v>
      </c>
      <c r="E32" s="95"/>
      <c r="F32" s="306"/>
      <c r="G32" s="298"/>
      <c r="H32" s="93"/>
      <c r="I32" s="255"/>
      <c r="J32" s="72"/>
      <c r="K32" s="73"/>
      <c r="L32" s="89"/>
      <c r="M32" s="255"/>
      <c r="N32" s="72"/>
      <c r="O32" s="73"/>
      <c r="P32" s="250"/>
      <c r="Q32" s="10">
        <v>1</v>
      </c>
      <c r="R32" s="351">
        <v>0</v>
      </c>
      <c r="S32" s="10"/>
      <c r="T32" s="93"/>
      <c r="U32" s="298">
        <v>0</v>
      </c>
      <c r="V32" s="93">
        <v>0</v>
      </c>
      <c r="W32" s="151"/>
      <c r="X32" s="242"/>
      <c r="Y32" s="151"/>
      <c r="Z32" s="242"/>
      <c r="AA32" s="19">
        <f t="shared" si="3"/>
        <v>0</v>
      </c>
    </row>
    <row r="33" spans="1:31" ht="12.75" x14ac:dyDescent="0.2">
      <c r="A33" s="69">
        <v>23</v>
      </c>
      <c r="B33" s="69">
        <v>72</v>
      </c>
      <c r="C33" s="244" t="s">
        <v>91</v>
      </c>
      <c r="D33" s="118">
        <f t="shared" si="0"/>
        <v>0</v>
      </c>
      <c r="E33" s="95">
        <f>MIN(SUM(G33:H33),I33+J33,K33+L33,M33+N33,O33+P33,Q33+R33,S33+T33,U33+V33,W33+X33)</f>
        <v>0</v>
      </c>
      <c r="F33" s="297">
        <f>D33-E33</f>
        <v>0</v>
      </c>
      <c r="G33" s="298"/>
      <c r="H33" s="94"/>
      <c r="I33" s="299">
        <v>0</v>
      </c>
      <c r="J33" s="305">
        <v>0</v>
      </c>
      <c r="K33" s="180"/>
      <c r="L33" s="93"/>
      <c r="M33" s="298"/>
      <c r="N33" s="38"/>
      <c r="O33" s="10"/>
      <c r="P33" s="93"/>
      <c r="Q33" s="298"/>
      <c r="R33" s="38"/>
      <c r="S33" s="10"/>
      <c r="T33" s="93"/>
      <c r="U33" s="298"/>
      <c r="V33" s="93"/>
      <c r="W33" s="10"/>
      <c r="X33" s="93"/>
      <c r="Y33" s="10"/>
      <c r="Z33" s="93"/>
      <c r="AA33" s="19">
        <f t="shared" si="3"/>
        <v>0</v>
      </c>
    </row>
    <row r="34" spans="1:31" ht="12.75" x14ac:dyDescent="0.2">
      <c r="A34" s="69">
        <v>24</v>
      </c>
      <c r="B34" s="69">
        <v>32</v>
      </c>
      <c r="C34" s="344" t="s">
        <v>92</v>
      </c>
      <c r="D34" s="118">
        <f t="shared" si="0"/>
        <v>0</v>
      </c>
      <c r="E34" s="95">
        <f>MIN(SUM(G34:H34),I34+J34,K34+L34,M34+N34,O34+P34,Q34+R34,S34+T34,U34+V34,W34+X34)</f>
        <v>0</v>
      </c>
      <c r="F34" s="306">
        <f>D34-E34</f>
        <v>0</v>
      </c>
      <c r="G34" s="298"/>
      <c r="H34" s="93"/>
      <c r="I34" s="307">
        <v>0</v>
      </c>
      <c r="J34" s="305">
        <v>0</v>
      </c>
      <c r="K34" s="73"/>
      <c r="L34" s="89"/>
      <c r="M34" s="255"/>
      <c r="N34" s="72"/>
      <c r="O34" s="73"/>
      <c r="P34" s="250"/>
      <c r="Q34" s="10"/>
      <c r="R34" s="55"/>
      <c r="S34" s="10"/>
      <c r="T34" s="38"/>
      <c r="U34" s="355">
        <v>0</v>
      </c>
      <c r="V34" s="66">
        <v>0</v>
      </c>
      <c r="W34" s="151"/>
      <c r="X34" s="242"/>
      <c r="Y34" s="151"/>
      <c r="Z34" s="242"/>
      <c r="AA34" s="19">
        <f t="shared" si="3"/>
        <v>0</v>
      </c>
    </row>
    <row r="35" spans="1:31" ht="12.75" x14ac:dyDescent="0.2">
      <c r="A35" s="69">
        <v>25</v>
      </c>
      <c r="B35" s="39">
        <v>51</v>
      </c>
      <c r="C35" s="240" t="s">
        <v>177</v>
      </c>
      <c r="D35" s="118">
        <f t="shared" si="0"/>
        <v>0</v>
      </c>
      <c r="E35" s="95"/>
      <c r="F35" s="306"/>
      <c r="G35" s="298"/>
      <c r="H35" s="93"/>
      <c r="I35" s="73"/>
      <c r="J35" s="250"/>
      <c r="K35" s="73"/>
      <c r="L35" s="92"/>
      <c r="M35" s="73"/>
      <c r="N35" s="250"/>
      <c r="O35" s="73"/>
      <c r="P35" s="250"/>
      <c r="Q35" s="355">
        <v>0</v>
      </c>
      <c r="R35" s="359">
        <v>0</v>
      </c>
      <c r="S35" s="10"/>
      <c r="T35" s="93"/>
      <c r="U35" s="10"/>
      <c r="V35" s="93"/>
      <c r="W35" s="151"/>
      <c r="X35" s="242"/>
      <c r="Y35" s="151"/>
      <c r="Z35" s="242"/>
      <c r="AA35" s="19">
        <f t="shared" si="3"/>
        <v>0</v>
      </c>
    </row>
    <row r="36" spans="1:31" ht="12.75" x14ac:dyDescent="0.2">
      <c r="A36" s="69">
        <v>26</v>
      </c>
      <c r="B36" s="39">
        <v>12</v>
      </c>
      <c r="C36" s="240" t="s">
        <v>150</v>
      </c>
      <c r="D36" s="118">
        <f t="shared" si="0"/>
        <v>0</v>
      </c>
      <c r="E36" s="95"/>
      <c r="F36" s="297"/>
      <c r="G36" s="298"/>
      <c r="H36" s="93"/>
      <c r="I36" s="10"/>
      <c r="J36" s="93"/>
      <c r="K36" s="180"/>
      <c r="L36" s="347"/>
      <c r="M36" s="85">
        <v>0</v>
      </c>
      <c r="N36" s="94">
        <v>0</v>
      </c>
      <c r="O36" s="10"/>
      <c r="P36" s="93"/>
      <c r="Q36" s="10"/>
      <c r="R36" s="93"/>
      <c r="S36" s="10"/>
      <c r="T36" s="93"/>
      <c r="U36" s="10"/>
      <c r="V36" s="93"/>
      <c r="W36" s="180"/>
      <c r="X36" s="93"/>
      <c r="Y36" s="180"/>
      <c r="Z36" s="93"/>
      <c r="AA36" s="19">
        <f t="shared" si="3"/>
        <v>0</v>
      </c>
    </row>
    <row r="37" spans="1:31" ht="18.75" thickBot="1" x14ac:dyDescent="0.3">
      <c r="A37" s="7"/>
      <c r="B37" s="301" t="s">
        <v>179</v>
      </c>
      <c r="C37" s="198"/>
      <c r="D37" s="146"/>
      <c r="E37" s="146"/>
      <c r="F37" s="146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3"/>
      <c r="R37" s="303"/>
      <c r="S37" s="302"/>
      <c r="T37" s="302"/>
      <c r="U37" s="302"/>
      <c r="V37" s="302"/>
      <c r="W37" s="302"/>
      <c r="X37" s="302"/>
      <c r="Y37" s="146"/>
      <c r="Z37" s="218"/>
      <c r="AA37" s="1"/>
      <c r="AC37" s="4"/>
      <c r="AD37" s="4"/>
      <c r="AE37" s="4"/>
    </row>
    <row r="38" spans="1:31" ht="13.5" thickTop="1" x14ac:dyDescent="0.2">
      <c r="A38" s="203"/>
      <c r="B38" s="43">
        <v>1</v>
      </c>
      <c r="C38" s="32" t="s">
        <v>63</v>
      </c>
      <c r="D38" s="148">
        <f t="shared" ref="D38:D43" si="4">SUM(G38:X38)</f>
        <v>14</v>
      </c>
      <c r="E38" s="149"/>
      <c r="F38" s="150"/>
      <c r="G38" s="151">
        <v>1</v>
      </c>
      <c r="H38" s="152">
        <v>1</v>
      </c>
      <c r="I38" s="151">
        <v>1</v>
      </c>
      <c r="J38" s="152">
        <v>1</v>
      </c>
      <c r="K38" s="153">
        <v>1</v>
      </c>
      <c r="L38" s="154">
        <v>1</v>
      </c>
      <c r="M38" s="153">
        <v>1</v>
      </c>
      <c r="N38" s="152"/>
      <c r="O38" s="153">
        <v>1</v>
      </c>
      <c r="P38" s="152">
        <v>1</v>
      </c>
      <c r="Q38" s="155">
        <v>1</v>
      </c>
      <c r="R38" s="156"/>
      <c r="S38" s="153">
        <v>1</v>
      </c>
      <c r="T38" s="152">
        <v>1</v>
      </c>
      <c r="U38" s="153">
        <v>1</v>
      </c>
      <c r="V38" s="152">
        <v>1</v>
      </c>
      <c r="W38" s="157"/>
      <c r="X38" s="158"/>
      <c r="Y38" s="157"/>
      <c r="Z38" s="158"/>
      <c r="AA38" s="1"/>
      <c r="AC38" s="5"/>
      <c r="AD38" s="5"/>
      <c r="AE38" s="5"/>
    </row>
    <row r="39" spans="1:31" ht="12.75" x14ac:dyDescent="0.2">
      <c r="A39" s="203"/>
      <c r="B39" s="159">
        <v>99</v>
      </c>
      <c r="C39" s="160" t="s">
        <v>46</v>
      </c>
      <c r="D39" s="161">
        <f t="shared" si="4"/>
        <v>2</v>
      </c>
      <c r="E39" s="162"/>
      <c r="F39" s="163"/>
      <c r="G39" s="151"/>
      <c r="H39" s="164"/>
      <c r="I39" s="151"/>
      <c r="J39" s="164"/>
      <c r="K39" s="165"/>
      <c r="L39" s="166"/>
      <c r="M39" s="165"/>
      <c r="N39" s="164">
        <v>1</v>
      </c>
      <c r="O39" s="165"/>
      <c r="P39" s="164"/>
      <c r="Q39" s="165"/>
      <c r="R39" s="166">
        <v>1</v>
      </c>
      <c r="S39" s="165"/>
      <c r="T39" s="164"/>
      <c r="U39" s="165"/>
      <c r="V39" s="164"/>
      <c r="W39" s="165"/>
      <c r="X39" s="164"/>
      <c r="Y39" s="165"/>
      <c r="Z39" s="164"/>
      <c r="AA39" s="1"/>
      <c r="AC39" s="6"/>
      <c r="AD39" s="6"/>
      <c r="AE39" s="6"/>
    </row>
    <row r="40" spans="1:31" ht="14.25" customHeight="1" x14ac:dyDescent="0.2">
      <c r="A40" s="203"/>
      <c r="B40" s="167"/>
      <c r="C40" s="160"/>
      <c r="D40" s="161">
        <f t="shared" si="4"/>
        <v>0</v>
      </c>
      <c r="E40" s="162"/>
      <c r="F40" s="163"/>
      <c r="G40" s="151"/>
      <c r="H40" s="23"/>
      <c r="I40" s="151"/>
      <c r="J40" s="164"/>
      <c r="K40" s="22"/>
      <c r="L40" s="168"/>
      <c r="M40" s="22"/>
      <c r="N40" s="23"/>
      <c r="O40" s="22"/>
      <c r="P40" s="23"/>
      <c r="Q40" s="22"/>
      <c r="R40" s="168"/>
      <c r="S40" s="22"/>
      <c r="T40" s="23"/>
      <c r="U40" s="22"/>
      <c r="V40" s="23"/>
      <c r="W40" s="22"/>
      <c r="X40" s="23"/>
      <c r="Y40" s="22"/>
      <c r="Z40" s="23"/>
      <c r="AA40" s="1"/>
      <c r="AC40" s="6"/>
      <c r="AD40" s="6"/>
      <c r="AE40" s="6"/>
    </row>
    <row r="41" spans="1:31" ht="12.75" x14ac:dyDescent="0.2">
      <c r="A41" s="203"/>
      <c r="B41" s="159"/>
      <c r="C41" s="160"/>
      <c r="D41" s="161">
        <f t="shared" si="4"/>
        <v>0</v>
      </c>
      <c r="E41" s="162"/>
      <c r="F41" s="163"/>
      <c r="G41" s="151"/>
      <c r="H41" s="158"/>
      <c r="I41" s="151"/>
      <c r="J41" s="158"/>
      <c r="K41" s="157"/>
      <c r="L41" s="169"/>
      <c r="M41" s="157"/>
      <c r="N41" s="158"/>
      <c r="O41" s="157"/>
      <c r="P41" s="158"/>
      <c r="Q41" s="157"/>
      <c r="R41" s="169"/>
      <c r="S41" s="157"/>
      <c r="T41" s="158"/>
      <c r="U41" s="157"/>
      <c r="V41" s="158"/>
      <c r="W41" s="157"/>
      <c r="X41" s="158"/>
      <c r="Y41" s="157"/>
      <c r="Z41" s="158"/>
      <c r="AA41" s="1"/>
      <c r="AC41" s="6"/>
      <c r="AD41" s="6"/>
      <c r="AE41" s="6"/>
    </row>
    <row r="42" spans="1:31" ht="12.75" x14ac:dyDescent="0.2">
      <c r="A42" s="203"/>
      <c r="B42" s="167"/>
      <c r="C42" s="160"/>
      <c r="D42" s="148">
        <f t="shared" si="4"/>
        <v>0</v>
      </c>
      <c r="E42" s="162"/>
      <c r="F42" s="163"/>
      <c r="G42" s="151"/>
      <c r="H42" s="152"/>
      <c r="I42" s="151"/>
      <c r="J42" s="152"/>
      <c r="K42" s="153"/>
      <c r="L42" s="154"/>
      <c r="M42" s="153"/>
      <c r="N42" s="152"/>
      <c r="O42" s="153"/>
      <c r="P42" s="152"/>
      <c r="Q42" s="153"/>
      <c r="R42" s="154"/>
      <c r="S42" s="153"/>
      <c r="T42" s="152"/>
      <c r="U42" s="153"/>
      <c r="V42" s="152"/>
      <c r="W42" s="153"/>
      <c r="X42" s="152"/>
      <c r="Y42" s="153"/>
      <c r="Z42" s="152"/>
      <c r="AA42" s="1"/>
    </row>
    <row r="43" spans="1:31" ht="13.5" thickBot="1" x14ac:dyDescent="0.25">
      <c r="A43" s="203"/>
      <c r="B43" s="159"/>
      <c r="C43" s="170"/>
      <c r="D43" s="148">
        <f t="shared" si="4"/>
        <v>0</v>
      </c>
      <c r="E43" s="171"/>
      <c r="F43" s="172"/>
      <c r="G43" s="153"/>
      <c r="H43" s="152"/>
      <c r="I43" s="153"/>
      <c r="J43" s="152"/>
      <c r="K43" s="153"/>
      <c r="L43" s="154"/>
      <c r="M43" s="153"/>
      <c r="N43" s="152"/>
      <c r="O43" s="153"/>
      <c r="P43" s="152"/>
      <c r="Q43" s="173"/>
      <c r="R43" s="174"/>
      <c r="S43" s="153"/>
      <c r="T43" s="152"/>
      <c r="U43" s="153"/>
      <c r="V43" s="152"/>
      <c r="W43" s="153"/>
      <c r="X43" s="199"/>
      <c r="Y43" s="173"/>
      <c r="Z43" s="199"/>
      <c r="AA43" s="1"/>
    </row>
    <row r="44" spans="1:31" ht="20.25" customHeight="1" thickBot="1" x14ac:dyDescent="0.3">
      <c r="A44" s="7"/>
      <c r="B44" s="202" t="s">
        <v>180</v>
      </c>
      <c r="C44" s="145"/>
      <c r="D44" s="145"/>
      <c r="E44" s="145"/>
      <c r="F44" s="175"/>
      <c r="G44" s="175"/>
      <c r="H44" s="175"/>
      <c r="I44" s="175"/>
      <c r="J44" s="145"/>
      <c r="K44" s="145"/>
      <c r="L44" s="175"/>
      <c r="M44" s="145"/>
      <c r="N44" s="175"/>
      <c r="O44" s="145"/>
      <c r="P44" s="145"/>
      <c r="Q44" s="176"/>
      <c r="R44" s="145"/>
      <c r="S44" s="145"/>
      <c r="T44" s="145"/>
      <c r="U44" s="145"/>
      <c r="V44" s="145"/>
      <c r="W44" s="145"/>
      <c r="X44" s="175"/>
      <c r="Y44" s="145"/>
      <c r="Z44" s="175"/>
      <c r="AA44" s="2"/>
    </row>
    <row r="45" spans="1:31" ht="13.5" thickTop="1" x14ac:dyDescent="0.2">
      <c r="A45" s="203"/>
      <c r="B45" s="43">
        <v>1</v>
      </c>
      <c r="C45" s="32" t="s">
        <v>63</v>
      </c>
      <c r="D45" s="148">
        <f>SUM(G45:X45)</f>
        <v>16</v>
      </c>
      <c r="E45" s="149"/>
      <c r="F45" s="150"/>
      <c r="G45" s="153">
        <v>1</v>
      </c>
      <c r="H45" s="152">
        <v>1</v>
      </c>
      <c r="I45" s="153">
        <v>1</v>
      </c>
      <c r="J45" s="152">
        <v>1</v>
      </c>
      <c r="K45" s="153">
        <v>1</v>
      </c>
      <c r="L45" s="154">
        <v>1</v>
      </c>
      <c r="M45" s="153">
        <v>1</v>
      </c>
      <c r="N45" s="152">
        <v>1</v>
      </c>
      <c r="O45" s="153">
        <v>1</v>
      </c>
      <c r="P45" s="158">
        <v>1</v>
      </c>
      <c r="Q45" s="155">
        <v>1</v>
      </c>
      <c r="R45" s="156">
        <v>1</v>
      </c>
      <c r="S45" s="153">
        <v>1</v>
      </c>
      <c r="T45" s="152">
        <v>1</v>
      </c>
      <c r="U45" s="153">
        <v>1</v>
      </c>
      <c r="V45" s="152">
        <v>1</v>
      </c>
      <c r="W45" s="153"/>
      <c r="X45" s="158"/>
      <c r="Y45" s="157"/>
      <c r="Z45" s="158"/>
      <c r="AA45" s="1"/>
    </row>
    <row r="46" spans="1:31" ht="12.75" x14ac:dyDescent="0.2">
      <c r="A46" s="203"/>
      <c r="B46" s="43"/>
      <c r="C46" s="32"/>
      <c r="D46" s="161">
        <f>SUM(G46:X46)</f>
        <v>0</v>
      </c>
      <c r="E46" s="162"/>
      <c r="F46" s="163"/>
      <c r="G46" s="54"/>
      <c r="H46" s="177"/>
      <c r="I46" s="54"/>
      <c r="J46" s="177"/>
      <c r="K46" s="165"/>
      <c r="L46" s="166"/>
      <c r="M46" s="165"/>
      <c r="N46" s="164"/>
      <c r="O46" s="165"/>
      <c r="P46" s="164"/>
      <c r="Q46" s="165"/>
      <c r="R46" s="166"/>
      <c r="S46" s="165"/>
      <c r="T46" s="177"/>
      <c r="U46" s="88"/>
      <c r="V46" s="177"/>
      <c r="W46" s="88"/>
      <c r="X46" s="177"/>
      <c r="Y46" s="88"/>
      <c r="Z46" s="177"/>
      <c r="AA46" s="1"/>
    </row>
    <row r="47" spans="1:31" ht="12.75" x14ac:dyDescent="0.2">
      <c r="A47" s="203"/>
      <c r="B47" s="167"/>
      <c r="C47" s="160"/>
      <c r="D47" s="148">
        <f>SUM(G47:X47)</f>
        <v>0</v>
      </c>
      <c r="E47" s="162"/>
      <c r="F47" s="163"/>
      <c r="G47" s="178"/>
      <c r="H47" s="179"/>
      <c r="I47" s="178"/>
      <c r="J47" s="179"/>
      <c r="K47" s="180"/>
      <c r="L47" s="181"/>
      <c r="M47" s="182"/>
      <c r="N47" s="183"/>
      <c r="O47" s="182"/>
      <c r="P47" s="183"/>
      <c r="Q47" s="182"/>
      <c r="R47" s="184"/>
      <c r="S47" s="180"/>
      <c r="T47" s="179"/>
      <c r="U47" s="178"/>
      <c r="V47" s="179"/>
      <c r="W47" s="178"/>
      <c r="X47" s="179"/>
      <c r="Y47" s="178"/>
      <c r="Z47" s="179"/>
      <c r="AA47" s="1"/>
    </row>
    <row r="48" spans="1:31" ht="13.5" thickBot="1" x14ac:dyDescent="0.25">
      <c r="A48" s="203"/>
      <c r="B48" s="185"/>
      <c r="C48" s="186"/>
      <c r="D48" s="187">
        <f>SUM(G48:X48)</f>
        <v>0</v>
      </c>
      <c r="E48" s="171"/>
      <c r="F48" s="172"/>
      <c r="G48" s="180"/>
      <c r="H48" s="188"/>
      <c r="I48" s="180"/>
      <c r="J48" s="188"/>
      <c r="K48" s="180"/>
      <c r="L48" s="189"/>
      <c r="M48" s="190"/>
      <c r="N48" s="191"/>
      <c r="O48" s="190"/>
      <c r="P48" s="191"/>
      <c r="Q48" s="190"/>
      <c r="R48" s="192"/>
      <c r="S48" s="180"/>
      <c r="T48" s="188"/>
      <c r="U48" s="57"/>
      <c r="V48" s="188"/>
      <c r="W48" s="57"/>
      <c r="X48" s="188"/>
      <c r="Y48" s="200"/>
      <c r="Z48" s="201"/>
      <c r="AA48" s="2"/>
    </row>
    <row r="49" spans="1:27" ht="12.75" x14ac:dyDescent="0.2">
      <c r="A49" s="9"/>
      <c r="C49" s="42" t="s">
        <v>34</v>
      </c>
      <c r="D49" s="30">
        <f>AVERAGE(G49:V49)</f>
        <v>11.375</v>
      </c>
      <c r="E49" s="193">
        <f>COUNTA(#REF!)</f>
        <v>1</v>
      </c>
      <c r="F49" s="193">
        <f>COUNTA(#REF!)</f>
        <v>1</v>
      </c>
      <c r="G49" s="193">
        <f>COUNTA(G11:G36)</f>
        <v>9</v>
      </c>
      <c r="H49" s="193">
        <f>COUNTA(H11:H36)</f>
        <v>9</v>
      </c>
      <c r="I49" s="193">
        <f t="shared" ref="I49:Z49" si="5">COUNTA(I11:I36)</f>
        <v>11</v>
      </c>
      <c r="J49" s="193">
        <f t="shared" si="5"/>
        <v>11</v>
      </c>
      <c r="K49" s="193">
        <f t="shared" si="5"/>
        <v>8</v>
      </c>
      <c r="L49" s="193">
        <f t="shared" si="5"/>
        <v>8</v>
      </c>
      <c r="M49" s="193">
        <f t="shared" si="5"/>
        <v>14</v>
      </c>
      <c r="N49" s="193">
        <f t="shared" si="5"/>
        <v>14</v>
      </c>
      <c r="O49" s="193">
        <f t="shared" si="5"/>
        <v>11</v>
      </c>
      <c r="P49" s="193">
        <f t="shared" si="5"/>
        <v>11</v>
      </c>
      <c r="Q49" s="193">
        <f t="shared" si="5"/>
        <v>12</v>
      </c>
      <c r="R49" s="193">
        <f t="shared" si="5"/>
        <v>12</v>
      </c>
      <c r="S49" s="193">
        <f t="shared" si="5"/>
        <v>11</v>
      </c>
      <c r="T49" s="193">
        <f t="shared" si="5"/>
        <v>11</v>
      </c>
      <c r="U49" s="193">
        <f t="shared" si="5"/>
        <v>15</v>
      </c>
      <c r="V49" s="193">
        <f t="shared" si="5"/>
        <v>15</v>
      </c>
      <c r="W49" s="193">
        <f t="shared" si="5"/>
        <v>0</v>
      </c>
      <c r="X49" s="193">
        <f t="shared" si="5"/>
        <v>0</v>
      </c>
      <c r="Y49" s="193">
        <f t="shared" si="5"/>
        <v>0</v>
      </c>
      <c r="Z49" s="193">
        <f t="shared" si="5"/>
        <v>0</v>
      </c>
      <c r="AA49" s="2"/>
    </row>
    <row r="50" spans="1:27" ht="12.75" x14ac:dyDescent="0.2">
      <c r="A50" s="9"/>
      <c r="B50" s="2"/>
      <c r="C50" s="232" t="s">
        <v>56</v>
      </c>
      <c r="D50" s="3">
        <f>COUNTA(D11:D35)</f>
        <v>25</v>
      </c>
      <c r="E50" s="194"/>
      <c r="F50" s="195"/>
      <c r="G50" s="194"/>
      <c r="H50" s="195"/>
      <c r="I50" s="195"/>
      <c r="J50" s="194"/>
      <c r="K50" s="194"/>
      <c r="L50" s="196"/>
      <c r="M50" s="197"/>
      <c r="N50" s="194"/>
      <c r="O50" s="196"/>
      <c r="P50" s="194"/>
      <c r="Q50" s="194"/>
      <c r="R50" s="194"/>
      <c r="S50" s="194"/>
      <c r="T50" s="194"/>
      <c r="U50" s="194"/>
      <c r="V50" s="2"/>
      <c r="W50" s="2"/>
      <c r="Y50" s="2"/>
      <c r="AA50" s="2"/>
    </row>
    <row r="52" spans="1:27" ht="14.25" customHeight="1" x14ac:dyDescent="0.15"/>
  </sheetData>
  <sortState ref="B11:AA36">
    <sortCondition descending="1" ref="D11:D36"/>
  </sortState>
  <mergeCells count="29">
    <mergeCell ref="G7:H7"/>
    <mergeCell ref="I7:J7"/>
    <mergeCell ref="K7:L7"/>
    <mergeCell ref="M7:N7"/>
    <mergeCell ref="O7:P7"/>
    <mergeCell ref="G8:H8"/>
    <mergeCell ref="I8:J8"/>
    <mergeCell ref="K8:L8"/>
    <mergeCell ref="M8:N8"/>
    <mergeCell ref="O8:P8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9:H9"/>
    <mergeCell ref="I9:J9"/>
    <mergeCell ref="K9:L9"/>
    <mergeCell ref="M9:N9"/>
    <mergeCell ref="O9:P9"/>
  </mergeCells>
  <conditionalFormatting sqref="AA9">
    <cfRule type="expression" dxfId="135" priority="20">
      <formula>$AA$9&lt;0</formula>
    </cfRule>
  </conditionalFormatting>
  <conditionalFormatting sqref="C20">
    <cfRule type="duplicateValues" dxfId="134" priority="59"/>
  </conditionalFormatting>
  <conditionalFormatting sqref="C11:C16 C22:C24 C18">
    <cfRule type="duplicateValues" dxfId="133" priority="107"/>
  </conditionalFormatting>
  <conditionalFormatting sqref="G43 G45:H48 H40 H42:H43 K45:L48 O45:Z48">
    <cfRule type="cellIs" dxfId="132" priority="11" stopIfTrue="1" operator="greaterThan">
      <formula>0</formula>
    </cfRule>
  </conditionalFormatting>
  <conditionalFormatting sqref="G40:G42 G38:H39 K38:L43 H41 O38:Z43">
    <cfRule type="cellIs" dxfId="131" priority="10" stopIfTrue="1" operator="greaterThan">
      <formula>0</formula>
    </cfRule>
  </conditionalFormatting>
  <conditionalFormatting sqref="M50">
    <cfRule type="cellIs" dxfId="130" priority="9" stopIfTrue="1" operator="greaterThan">
      <formula>0</formula>
    </cfRule>
  </conditionalFormatting>
  <conditionalFormatting sqref="M45:N48">
    <cfRule type="cellIs" dxfId="129" priority="8" stopIfTrue="1" operator="greaterThan">
      <formula>0</formula>
    </cfRule>
  </conditionalFormatting>
  <conditionalFormatting sqref="M38:N43">
    <cfRule type="cellIs" dxfId="128" priority="7" stopIfTrue="1" operator="greaterThan">
      <formula>0</formula>
    </cfRule>
  </conditionalFormatting>
  <conditionalFormatting sqref="I43 I45:J48 J42:J43">
    <cfRule type="cellIs" dxfId="127" priority="6" stopIfTrue="1" operator="greaterThan">
      <formula>0</formula>
    </cfRule>
  </conditionalFormatting>
  <conditionalFormatting sqref="I40:I42 I38:J39 J40:J41">
    <cfRule type="cellIs" dxfId="126" priority="5" stopIfTrue="1" operator="greaterThan">
      <formula>0</formula>
    </cfRule>
  </conditionalFormatting>
  <conditionalFormatting sqref="C38">
    <cfRule type="duplicateValues" dxfId="125" priority="4"/>
  </conditionalFormatting>
  <conditionalFormatting sqref="C46">
    <cfRule type="duplicateValues" dxfId="124" priority="3"/>
  </conditionalFormatting>
  <conditionalFormatting sqref="C45">
    <cfRule type="duplicateValues" dxfId="123" priority="2"/>
  </conditionalFormatting>
  <conditionalFormatting sqref="C25:C34">
    <cfRule type="duplicateValues" dxfId="122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33"/>
  <sheetViews>
    <sheetView topLeftCell="A4" zoomScale="80" zoomScaleNormal="80" workbookViewId="0">
      <selection activeCell="D11" sqref="D11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7.85546875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33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398">
        <v>1</v>
      </c>
      <c r="H7" s="404"/>
      <c r="I7" s="398">
        <v>2</v>
      </c>
      <c r="J7" s="404"/>
      <c r="K7" s="407" t="s">
        <v>17</v>
      </c>
      <c r="L7" s="408"/>
      <c r="M7" s="398">
        <v>4</v>
      </c>
      <c r="N7" s="399"/>
      <c r="O7" s="398">
        <v>5</v>
      </c>
      <c r="P7" s="399"/>
      <c r="Q7" s="398">
        <v>6</v>
      </c>
      <c r="R7" s="399"/>
      <c r="S7" s="398">
        <v>7</v>
      </c>
      <c r="T7" s="399"/>
      <c r="U7" s="113">
        <v>8</v>
      </c>
      <c r="V7" s="114"/>
      <c r="W7" s="398">
        <v>9</v>
      </c>
      <c r="X7" s="399"/>
      <c r="Y7" s="398">
        <v>10</v>
      </c>
      <c r="Z7" s="399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0" t="s">
        <v>22</v>
      </c>
      <c r="H8" s="400"/>
      <c r="I8" s="400" t="s">
        <v>29</v>
      </c>
      <c r="J8" s="400"/>
      <c r="K8" s="400" t="s">
        <v>22</v>
      </c>
      <c r="L8" s="400"/>
      <c r="M8" s="400" t="s">
        <v>23</v>
      </c>
      <c r="N8" s="400"/>
      <c r="O8" s="400" t="s">
        <v>30</v>
      </c>
      <c r="P8" s="400"/>
      <c r="Q8" s="405" t="s">
        <v>23</v>
      </c>
      <c r="R8" s="406"/>
      <c r="S8" s="400" t="s">
        <v>16</v>
      </c>
      <c r="T8" s="400"/>
      <c r="U8" s="405" t="s">
        <v>24</v>
      </c>
      <c r="V8" s="406"/>
      <c r="W8" s="400" t="s">
        <v>30</v>
      </c>
      <c r="X8" s="400"/>
      <c r="Y8" s="400" t="s">
        <v>31</v>
      </c>
      <c r="Z8" s="400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02">
        <v>42763</v>
      </c>
      <c r="H9" s="401"/>
      <c r="I9" s="401">
        <v>42777</v>
      </c>
      <c r="J9" s="401"/>
      <c r="K9" s="403">
        <v>42798</v>
      </c>
      <c r="L9" s="402"/>
      <c r="M9" s="401">
        <v>42854</v>
      </c>
      <c r="N9" s="401"/>
      <c r="O9" s="401">
        <v>42889</v>
      </c>
      <c r="P9" s="401"/>
      <c r="Q9" s="403">
        <v>42924</v>
      </c>
      <c r="R9" s="402"/>
      <c r="S9" s="401">
        <v>42952</v>
      </c>
      <c r="T9" s="401"/>
      <c r="U9" s="403">
        <v>42994</v>
      </c>
      <c r="V9" s="402"/>
      <c r="W9" s="401">
        <v>43036</v>
      </c>
      <c r="X9" s="401"/>
      <c r="Y9" s="401">
        <v>43071</v>
      </c>
      <c r="Z9" s="401"/>
      <c r="AA9" s="49">
        <f>SUM(AA11:AA25)</f>
        <v>13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24</v>
      </c>
      <c r="C11" s="229" t="s">
        <v>45</v>
      </c>
      <c r="D11" s="116">
        <f>SUM(G11:X11)</f>
        <v>22</v>
      </c>
      <c r="E11" s="53">
        <f>MIN(SUM(G11:H11),I11+J11,K11+L11,M11+N11,O11+P11,Q11+R11,S11+T11,U11+V11,W11+X11)</f>
        <v>0</v>
      </c>
      <c r="F11" s="117">
        <f>D11-E11</f>
        <v>22</v>
      </c>
      <c r="G11" s="75">
        <v>0</v>
      </c>
      <c r="H11" s="18">
        <v>1</v>
      </c>
      <c r="I11" s="17">
        <v>0</v>
      </c>
      <c r="J11" s="79">
        <v>0</v>
      </c>
      <c r="K11" s="54">
        <v>4</v>
      </c>
      <c r="L11" s="46">
        <v>4</v>
      </c>
      <c r="M11" s="382">
        <v>0</v>
      </c>
      <c r="N11" s="92">
        <v>1</v>
      </c>
      <c r="O11" s="83">
        <v>4</v>
      </c>
      <c r="P11" s="383">
        <v>0</v>
      </c>
      <c r="Q11" s="45"/>
      <c r="R11" s="47"/>
      <c r="S11" s="55"/>
      <c r="T11" s="55"/>
      <c r="U11" s="83">
        <v>4</v>
      </c>
      <c r="V11" s="18">
        <v>4</v>
      </c>
      <c r="W11" s="17"/>
      <c r="X11" s="18"/>
      <c r="Y11" s="17"/>
      <c r="Z11" s="18"/>
      <c r="AA11" s="28">
        <f>IF(G11&gt;0,IF(G11=MAX($G$11:$G$25),1,0))+IF(H11&gt;0,IF(H11=MAX($H$11:$H$25),1,0))+IF(I11&gt;0,IF(I11=MAX($I$11:$I$25),1,0))+IF(J11&gt;0,IF(J11=MAX($J$11:$J$25),1,0))+IF(K11&gt;0,IF(K11=MAX($K$11:$K$25),1,0))+IF(L11&gt;0,IF(L11=MAX($L$11:$L$25),1,0))+IF(M11&gt;0,IF(M11=MAX($M$11:$M$25),1,0))+IF(N11&gt;0,IF(N11=MAX($N$11:$N$25),1,0))+IF(O11&gt;0,IF(O11=MAX($O$11:$O$25),1,0))+IF(P11&gt;0,IF(P11=MAX($P$11:$P$25),1,0))+IF(Q11&gt;0,IF(Q11=MAX($Q$11:$Q$25),1,0))+IF(R11&gt;0,IF(R11=MAX($R$11:$R$25),1,0))+IF(S11&gt;0,IF(S11=MAX($S$11:$S$25),1,0))+IF(T11&gt;0,IF(T11=MAX($T$11:$T$25),1,0))+IF(U11&gt;0,IF(U11=MAX($U$11:$U$25),1,0))+IF(V11&gt;0,IF(V11=MAX($V$11:$V$25),1,0))+IF(W11&gt;0,IF(W11=MAX($W$11:$W$25),1,0))+IF(X11&gt;0,IF(X11=MAX($X$11:$X$25),1,0))+IF(Y11&gt;0,IF(Y11=MAX($Y$11:$Y$25),1,0))+IF(Z11&gt;0,IF(Z11=MAX($Z$11:$Z$25),1,0))</f>
        <v>5</v>
      </c>
      <c r="AC11" s="136" t="s">
        <v>9</v>
      </c>
      <c r="AE11" s="64">
        <v>0</v>
      </c>
    </row>
    <row r="12" spans="1:77" ht="14.25" customHeight="1" x14ac:dyDescent="0.2">
      <c r="A12" s="69">
        <v>2</v>
      </c>
      <c r="B12" s="69">
        <v>45</v>
      </c>
      <c r="C12" s="41" t="s">
        <v>44</v>
      </c>
      <c r="D12" s="118">
        <f>SUM(G12:X12)</f>
        <v>16</v>
      </c>
      <c r="E12" s="53">
        <f>MIN(SUM(G12:H12),I12+J12,K12+L12,M12+N12,O12+P12,Q12+R12,S12+T12,U12+V12,W12+X12)</f>
        <v>0</v>
      </c>
      <c r="F12" s="119">
        <f>D12-E12</f>
        <v>16</v>
      </c>
      <c r="G12" s="75">
        <v>5</v>
      </c>
      <c r="H12" s="18">
        <v>5</v>
      </c>
      <c r="I12" s="17"/>
      <c r="J12" s="78"/>
      <c r="K12" s="54"/>
      <c r="L12" s="18"/>
      <c r="M12" s="17">
        <v>3</v>
      </c>
      <c r="N12" s="18">
        <v>3</v>
      </c>
      <c r="O12" s="17"/>
      <c r="P12" s="11"/>
      <c r="Q12" s="17"/>
      <c r="R12" s="48"/>
      <c r="S12" s="246">
        <v>0</v>
      </c>
      <c r="T12" s="248">
        <v>0</v>
      </c>
      <c r="U12" s="10"/>
      <c r="V12" s="18"/>
      <c r="W12" s="17"/>
      <c r="X12" s="18"/>
      <c r="Y12" s="17"/>
      <c r="Z12" s="18"/>
      <c r="AA12" s="19">
        <f>IF(G12&gt;0,IF(G12=MAX($G$11:$G$25),1,0))+IF(H12&gt;0,IF(H12=MAX($H$11:$H$25),1,0))+IF(I12&gt;0,IF(I12=MAX($I$11:$I$25),1,0))+IF(J12&gt;0,IF(J12=MAX($J$11:$J$25),1,0))+IF(K12&gt;0,IF(K12=MAX($K$11:$K$25),1,0))+IF(L12&gt;0,IF(L12=MAX($L$11:$L$25),1,0))+IF(M12&gt;0,IF(M12=MAX($M$11:$M$25),1,0))+IF(N12&gt;0,IF(N12=MAX($N$11:$N$25),1,0))+IF(O12&gt;0,IF(O12=MAX($O$11:$O$25),1,0))+IF(P12&gt;0,IF(P12=MAX($P$11:$P$25),1,0))+IF(Q12&gt;0,IF(Q12=MAX($Q$11:$Q$25),1,0))+IF(R12&gt;0,IF(R12=MAX($R$11:$R$25),1,0))+IF(S12&gt;0,IF(S12=MAX($S$11:$S$25),1,0))+IF(T12&gt;0,IF(T12=MAX($T$11:$T$25),1,0))+IF(U12&gt;0,IF(U12=MAX($U$11:$U$25),1,0))+IF(V12&gt;0,IF(V12=MAX($V$11:$V$25),1,0))+IF(W12&gt;0,IF(W12=MAX($W$11:$W$25),1,0))+IF(X12&gt;0,IF(X12=MAX($X$11:$X$25),1,0))+IF(Y12&gt;0,IF(Y12=MAX($Y$11:$Y$25),1,0))+IF(Z12&gt;0,IF(Z12=MAX($Z$11:$Z$25),1,0))</f>
        <v>2</v>
      </c>
      <c r="AC12" s="138" t="s">
        <v>6</v>
      </c>
      <c r="AE12" s="67">
        <v>0</v>
      </c>
    </row>
    <row r="13" spans="1:77" ht="12.75" x14ac:dyDescent="0.2">
      <c r="A13" s="43">
        <v>3</v>
      </c>
      <c r="B13" s="43">
        <v>74</v>
      </c>
      <c r="C13" s="375" t="s">
        <v>191</v>
      </c>
      <c r="D13" s="120">
        <f>SUM(G13:X13)</f>
        <v>13</v>
      </c>
      <c r="E13" s="53">
        <f>MIN(SUM(G13:H13),I13+J13,K13+L13,M13+N13,O13+P13,Q13+R13,S13+T13,U13+V13,W13+X13)</f>
        <v>0</v>
      </c>
      <c r="F13" s="119">
        <f>D13-E13</f>
        <v>13</v>
      </c>
      <c r="G13" s="75"/>
      <c r="H13" s="18"/>
      <c r="I13" s="55"/>
      <c r="J13" s="78"/>
      <c r="K13" s="17"/>
      <c r="L13" s="18"/>
      <c r="M13" s="376">
        <v>0</v>
      </c>
      <c r="N13" s="11">
        <v>5</v>
      </c>
      <c r="O13" s="17"/>
      <c r="P13" s="55"/>
      <c r="Q13" s="17"/>
      <c r="R13" s="48"/>
      <c r="S13" s="17">
        <v>4</v>
      </c>
      <c r="T13" s="55">
        <v>4</v>
      </c>
      <c r="U13" s="17"/>
      <c r="V13" s="71"/>
      <c r="W13" s="17"/>
      <c r="X13" s="18"/>
      <c r="Y13" s="17"/>
      <c r="Z13" s="18"/>
      <c r="AA13" s="19">
        <f>IF(G13&gt;0,IF(G13=MAX($G$11:$G$25),1,0))+IF(H13&gt;0,IF(H13=MAX($H$11:$H$25),1,0))+IF(I13&gt;0,IF(I13=MAX($I$11:$I$25),1,0))+IF(J13&gt;0,IF(J13=MAX($J$11:$J$25),1,0))+IF(K13&gt;0,IF(K13=MAX($K$11:$K$25),1,0))+IF(L13&gt;0,IF(L13=MAX($L$11:$L$25),1,0))+IF(M13&gt;0,IF(M13=MAX($M$11:$M$25),1,0))+IF(N13&gt;0,IF(N13=MAX($N$11:$N$25),1,0))+IF(O13&gt;0,IF(O13=MAX($O$11:$O$25),1,0))+IF(P13&gt;0,IF(P13=MAX($P$11:$P$25),1,0))+IF(Q13&gt;0,IF(Q13=MAX($Q$11:$Q$25),1,0))+IF(R13&gt;0,IF(R13=MAX($R$11:$R$25),1,0))+IF(S13&gt;0,IF(S13=MAX($S$11:$S$25),1,0))+IF(T13&gt;0,IF(T13=MAX($T$11:$T$25),1,0))+IF(U13&gt;0,IF(U13=MAX($U$11:$U$25),1,0))+IF(V13&gt;0,IF(V13=MAX($V$11:$V$25),1,0))+IF(W13&gt;0,IF(W13=MAX($W$11:$W$25),1,0))+IF(X13&gt;0,IF(X13=MAX($X$11:$X$25),1,0))+IF(Y13&gt;0,IF(Y13=MAX($Y$11:$Y$25),1,0))+IF(Z13&gt;0,IF(Z13=MAX($Z$11:$Z$25),1,0))</f>
        <v>3</v>
      </c>
      <c r="AC13" s="139" t="s">
        <v>11</v>
      </c>
      <c r="AE13" s="65">
        <v>0</v>
      </c>
    </row>
    <row r="14" spans="1:77" ht="12.75" x14ac:dyDescent="0.2">
      <c r="A14" s="69">
        <v>4</v>
      </c>
      <c r="B14" s="43">
        <v>13</v>
      </c>
      <c r="C14" s="229" t="s">
        <v>43</v>
      </c>
      <c r="D14" s="118">
        <f>SUM(G14:X14)</f>
        <v>12</v>
      </c>
      <c r="E14" s="53">
        <f>MIN(SUM(G14:H14),I14+J14,K14+L14,M14+N14,O14+P14,Q14+R14,S14+T14,U14+V14,W14+X14)</f>
        <v>0</v>
      </c>
      <c r="F14" s="119">
        <f>D14-E14</f>
        <v>12</v>
      </c>
      <c r="G14" s="75">
        <v>3</v>
      </c>
      <c r="H14" s="18">
        <v>3</v>
      </c>
      <c r="I14" s="17">
        <v>4</v>
      </c>
      <c r="J14" s="55">
        <v>2</v>
      </c>
      <c r="K14" s="54">
        <v>0</v>
      </c>
      <c r="L14" s="18">
        <v>0</v>
      </c>
      <c r="M14" s="309"/>
      <c r="N14" s="377"/>
      <c r="O14" s="70"/>
      <c r="P14" s="18"/>
      <c r="Q14" s="17"/>
      <c r="R14" s="48"/>
      <c r="S14" s="17"/>
      <c r="T14" s="18"/>
      <c r="U14" s="10"/>
      <c r="V14" s="18"/>
      <c r="W14" s="17"/>
      <c r="X14" s="18"/>
      <c r="Y14" s="17"/>
      <c r="Z14" s="18"/>
      <c r="AA14" s="19">
        <f>IF(G14&gt;0,IF(G14=MAX($G$11:$G$25),1,0))+IF(H14&gt;0,IF(H14=MAX($H$11:$H$25),1,0))+IF(I14&gt;0,IF(I14=MAX($I$11:$I$25),1,0))+IF(J14&gt;0,IF(J14=MAX($J$11:$J$25),1,0))+IF(K14&gt;0,IF(K14=MAX($K$11:$K$25),1,0))+IF(L14&gt;0,IF(L14=MAX($L$11:$L$25),1,0))+IF(M14&gt;0,IF(M14=MAX($M$11:$M$25),1,0))+IF(N14&gt;0,IF(N14=MAX($N$11:$N$25),1,0))+IF(O14&gt;0,IF(O14=MAX($O$11:$O$25),1,0))+IF(P14&gt;0,IF(P14=MAX($P$11:$P$25),1,0))+IF(Q14&gt;0,IF(Q14=MAX($Q$11:$Q$25),1,0))+IF(R14&gt;0,IF(R14=MAX($R$11:$R$25),1,0))+IF(S14&gt;0,IF(S14=MAX($S$11:$S$25),1,0))+IF(T14&gt;0,IF(T14=MAX($T$11:$T$25),1,0))+IF(U14&gt;0,IF(U14=MAX($U$11:$U$25),1,0))+IF(V14&gt;0,IF(V14=MAX($V$11:$V$25),1,0))+IF(W14&gt;0,IF(W14=MAX($W$11:$W$25),1,0))+IF(X14&gt;0,IF(X14=MAX($X$11:$X$25),1,0))+IF(Y14&gt;0,IF(Y14=MAX($Y$11:$Y$25),1,0))+IF(Z14&gt;0,IF(Z14=MAX($Z$11:$Z$25),1,0))</f>
        <v>1</v>
      </c>
      <c r="AC14" s="140" t="s">
        <v>14</v>
      </c>
      <c r="AE14" s="66">
        <v>0</v>
      </c>
    </row>
    <row r="15" spans="1:77" ht="12.75" x14ac:dyDescent="0.2">
      <c r="A15" s="43">
        <v>5</v>
      </c>
      <c r="B15" s="43">
        <v>82</v>
      </c>
      <c r="C15" s="251" t="s">
        <v>42</v>
      </c>
      <c r="D15" s="118">
        <f>SUM(G15:X15)</f>
        <v>12</v>
      </c>
      <c r="E15" s="53">
        <f>MIN(SUM(G15:H15),I15+J15,K15+L15,M15+N15,O15+P15,Q15+R15,S15+T15,U15+V15,W15+X15)</f>
        <v>0</v>
      </c>
      <c r="F15" s="119">
        <f>D15-E15</f>
        <v>12</v>
      </c>
      <c r="G15" s="75">
        <v>1</v>
      </c>
      <c r="H15" s="18">
        <v>0</v>
      </c>
      <c r="I15" s="83">
        <v>2</v>
      </c>
      <c r="J15" s="79">
        <v>4</v>
      </c>
      <c r="K15" s="54"/>
      <c r="L15" s="18"/>
      <c r="M15" s="10">
        <v>5</v>
      </c>
      <c r="N15" s="248">
        <v>0</v>
      </c>
      <c r="O15" s="17"/>
      <c r="P15" s="18"/>
      <c r="Q15" s="17"/>
      <c r="R15" s="48"/>
      <c r="S15" s="17"/>
      <c r="T15" s="71"/>
      <c r="U15" s="10"/>
      <c r="V15" s="18"/>
      <c r="W15" s="17"/>
      <c r="X15" s="18"/>
      <c r="Y15" s="17"/>
      <c r="Z15" s="18"/>
      <c r="AA15" s="19">
        <f>IF(G15&gt;0,IF(G15=MAX($G$11:$G$25),1,0))+IF(H15&gt;0,IF(H15=MAX($H$11:$H$25),1,0))+IF(I15&gt;0,IF(I15=MAX($I$11:$I$25),1,0))+IF(J15&gt;0,IF(J15=MAX($J$11:$J$25),1,0))+IF(K15&gt;0,IF(K15=MAX($K$11:$K$25),1,0))+IF(L15&gt;0,IF(L15=MAX($L$11:$L$25),1,0))+IF(M15&gt;0,IF(M15=MAX($M$11:$M$25),1,0))+IF(N15&gt;0,IF(N15=MAX($N$11:$N$25),1,0))+IF(O15&gt;0,IF(O15=MAX($O$11:$O$25),1,0))+IF(P15&gt;0,IF(P15=MAX($P$11:$P$25),1,0))+IF(Q15&gt;0,IF(Q15=MAX($Q$11:$Q$25),1,0))+IF(R15&gt;0,IF(R15=MAX($R$11:$R$25),1,0))+IF(S15&gt;0,IF(S15=MAX($S$11:$S$25),1,0))+IF(T15&gt;0,IF(T15=MAX($T$11:$T$25),1,0))+IF(U15&gt;0,IF(U15=MAX($U$11:$U$25),1,0))+IF(V15&gt;0,IF(V15=MAX($V$11:$V$25),1,0))+IF(W15&gt;0,IF(W15=MAX($W$11:$W$25),1,0))+IF(X15&gt;0,IF(X15=MAX($X$11:$X$25),1,0))+IF(Y15&gt;0,IF(Y15=MAX($Y$11:$Y$25),1,0))+IF(Z15&gt;0,IF(Z15=MAX($Z$11:$Z$25),1,0))</f>
        <v>2</v>
      </c>
      <c r="AC15" s="134" t="s">
        <v>4</v>
      </c>
      <c r="AD15" s="5"/>
      <c r="AE15" s="63">
        <v>0</v>
      </c>
    </row>
    <row r="16" spans="1:77" ht="12.75" x14ac:dyDescent="0.2">
      <c r="A16" s="69">
        <v>6</v>
      </c>
      <c r="B16" s="69"/>
      <c r="C16" s="41"/>
      <c r="D16" s="118"/>
      <c r="E16" s="53">
        <f t="shared" ref="E16:E18" si="0">MIN(SUM(G16:H16),I16+J16,K16+L16,M16+N16,O16+P16,Q16+R16,S16+T16,U16+V16,W16+X16)</f>
        <v>0</v>
      </c>
      <c r="F16" s="119">
        <f t="shared" ref="F16:F18" si="1">D16-E16</f>
        <v>0</v>
      </c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A16" s="19">
        <f t="shared" ref="AA16:AA18" si="2">IF(G16&gt;0,IF(G16=MAX($G$11:$G$25),1,0))+IF(H16&gt;0,IF(H16=MAX($H$11:$H$25),1,0))+IF(I16&gt;0,IF(I16=MAX($I$11:$I$25),1,0))+IF(J16&gt;0,IF(J16=MAX($J$11:$J$25),1,0))+IF(K16&gt;0,IF(K16=MAX($K$11:$K$25),1,0))+IF(L16&gt;0,IF(L16=MAX($L$11:$L$25),1,0))+IF(M16&gt;0,IF(M16=MAX($M$11:$M$25),1,0))+IF(N16&gt;0,IF(N16=MAX($N$11:$N$25),1,0))+IF(O16&gt;0,IF(O16=MAX($O$11:$O$25),1,0))+IF(P16&gt;0,IF(P16=MAX($P$11:$P$25),1,0))+IF(Q16&gt;0,IF(Q16=MAX($Q$11:$Q$25),1,0))+IF(R16&gt;0,IF(R16=MAX($R$11:$R$25),1,0))+IF(S16&gt;0,IF(S16=MAX($S$11:$S$25),1,0))+IF(T16&gt;0,IF(T16=MAX($T$11:$T$25),1,0))+IF(U16&gt;0,IF(U16=MAX($U$11:$U$25),1,0))+IF(V16&gt;0,IF(V16=MAX($V$11:$V$25),1,0))+IF(W16&gt;0,IF(W16=MAX($W$11:$W$25),1,0))+IF(X16&gt;0,IF(X16=MAX($X$11:$X$25),1,0))+IF(Y16&gt;0,IF(Y16=MAX($Y$11:$Y$25),1,0))+IF(Z16&gt;0,IF(Z16=MAX($Z$11:$Z$25),1,0))</f>
        <v>0</v>
      </c>
      <c r="AC16" s="135" t="s">
        <v>5</v>
      </c>
      <c r="AD16" s="6"/>
      <c r="AE16" s="6"/>
    </row>
    <row r="17" spans="1:29" ht="12.75" x14ac:dyDescent="0.2">
      <c r="A17" s="43">
        <v>7</v>
      </c>
      <c r="B17" s="69"/>
      <c r="C17" s="121"/>
      <c r="D17" s="118"/>
      <c r="E17" s="53">
        <f t="shared" si="0"/>
        <v>0</v>
      </c>
      <c r="F17" s="119">
        <f t="shared" si="1"/>
        <v>0</v>
      </c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A17" s="19">
        <f t="shared" si="2"/>
        <v>0</v>
      </c>
      <c r="AC17" s="137" t="s">
        <v>21</v>
      </c>
    </row>
    <row r="18" spans="1:29" ht="12.75" x14ac:dyDescent="0.2">
      <c r="A18" s="69">
        <v>8</v>
      </c>
      <c r="B18" s="69"/>
      <c r="C18" s="41"/>
      <c r="D18" s="118"/>
      <c r="E18" s="53">
        <f t="shared" si="0"/>
        <v>0</v>
      </c>
      <c r="F18" s="119">
        <f t="shared" si="1"/>
        <v>0</v>
      </c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A18" s="19">
        <f t="shared" si="2"/>
        <v>0</v>
      </c>
      <c r="AC18" s="141" t="s">
        <v>10</v>
      </c>
    </row>
    <row r="19" spans="1:29" ht="12.75" x14ac:dyDescent="0.2">
      <c r="A19" s="43">
        <v>9</v>
      </c>
      <c r="B19" s="69"/>
      <c r="C19" s="41"/>
      <c r="D19" s="118"/>
      <c r="E19" s="53">
        <f t="shared" ref="E19:E25" si="3">MIN(SUM(G19:H19),I19+J19,K19+L19,M19+N19,O19+P19,Q19+R19,S19+T19,U19+V19,W19+X19)</f>
        <v>0</v>
      </c>
      <c r="F19" s="119">
        <f t="shared" ref="F19:F25" si="4">D19-E19</f>
        <v>0</v>
      </c>
      <c r="G19" s="75"/>
      <c r="H19" s="18"/>
      <c r="I19" s="17"/>
      <c r="J19" s="18"/>
      <c r="K19" s="54"/>
      <c r="L19" s="18"/>
      <c r="M19" s="17"/>
      <c r="N19" s="18"/>
      <c r="O19" s="54"/>
      <c r="P19" s="33"/>
      <c r="Q19" s="17"/>
      <c r="R19" s="48"/>
      <c r="S19" s="70"/>
      <c r="T19" s="78"/>
      <c r="U19" s="10"/>
      <c r="V19" s="18"/>
      <c r="W19" s="70"/>
      <c r="X19" s="78"/>
      <c r="Y19" s="70"/>
      <c r="Z19" s="78"/>
      <c r="AA19" s="19">
        <f t="shared" ref="AA19:AA25" si="5">IF(G19&gt;0,IF(G19=MAX($G$11:$G$25),1,0))+IF(H19&gt;0,IF(H19=MAX($H$11:$H$25),1,0))+IF(I19&gt;0,IF(I19=MAX($I$11:$I$25),1,0))+IF(J19&gt;0,IF(J19=MAX($J$11:$J$25),1,0))+IF(K19&gt;0,IF(K19=MAX($K$11:$K$25),1,0))+IF(L19&gt;0,IF(L19=MAX($L$11:$L$25),1,0))+IF(M19&gt;0,IF(M19=MAX($M$11:$M$25),1,0))+IF(N19&gt;0,IF(N19=MAX($N$11:$N$25),1,0))+IF(O19&gt;0,IF(O19=MAX($O$11:$O$25),1,0))+IF(P19&gt;0,IF(P19=MAX($P$11:$P$25),1,0))+IF(Q19&gt;0,IF(Q19=MAX($Q$11:$Q$25),1,0))+IF(R19&gt;0,IF(R19=MAX($R$11:$R$25),1,0))+IF(S19&gt;0,IF(S19=MAX($S$11:$S$25),1,0))+IF(T19&gt;0,IF(T19=MAX($T$11:$T$25),1,0))+IF(U19&gt;0,IF(U19=MAX($U$11:$U$25),1,0))+IF(V19&gt;0,IF(V19=MAX($V$11:$V$25),1,0))+IF(W19&gt;0,IF(W19=MAX($W$11:$W$25),1,0))+IF(X19&gt;0,IF(X19=MAX($X$11:$X$25),1,0))+IF(Y19&gt;0,IF(Y19=MAX($Y$11:$Y$25),1,0))+IF(Z19&gt;0,IF(Z19=MAX($Z$11:$Z$25),1,0))</f>
        <v>0</v>
      </c>
      <c r="AC19" s="239" t="s">
        <v>66</v>
      </c>
    </row>
    <row r="20" spans="1:29" ht="12.75" x14ac:dyDescent="0.2">
      <c r="A20" s="69">
        <v>10</v>
      </c>
      <c r="B20" s="69"/>
      <c r="C20" s="41"/>
      <c r="D20" s="118"/>
      <c r="E20" s="95">
        <f t="shared" si="3"/>
        <v>0</v>
      </c>
      <c r="F20" s="122">
        <f t="shared" si="4"/>
        <v>0</v>
      </c>
      <c r="G20" s="99"/>
      <c r="H20" s="18"/>
      <c r="I20" s="83"/>
      <c r="J20" s="33"/>
      <c r="K20" s="54"/>
      <c r="L20" s="18"/>
      <c r="M20" s="17"/>
      <c r="N20" s="18"/>
      <c r="O20" s="17"/>
      <c r="P20" s="33"/>
      <c r="Q20" s="17"/>
      <c r="R20" s="48"/>
      <c r="S20" s="17"/>
      <c r="T20" s="18"/>
      <c r="U20" s="73"/>
      <c r="V20" s="18"/>
      <c r="W20" s="17"/>
      <c r="X20" s="18"/>
      <c r="Y20" s="17"/>
      <c r="Z20" s="18"/>
      <c r="AA20" s="19">
        <f t="shared" si="5"/>
        <v>0</v>
      </c>
    </row>
    <row r="21" spans="1:29" ht="12.75" x14ac:dyDescent="0.2">
      <c r="A21" s="43">
        <v>11</v>
      </c>
      <c r="B21" s="69"/>
      <c r="C21" s="41"/>
      <c r="D21" s="118"/>
      <c r="E21" s="53">
        <f t="shared" si="3"/>
        <v>0</v>
      </c>
      <c r="F21" s="119">
        <f t="shared" si="4"/>
        <v>0</v>
      </c>
      <c r="G21" s="75"/>
      <c r="H21" s="33"/>
      <c r="I21" s="17"/>
      <c r="J21" s="18"/>
      <c r="K21" s="54"/>
      <c r="L21" s="18"/>
      <c r="M21" s="17"/>
      <c r="N21" s="18"/>
      <c r="O21" s="17"/>
      <c r="P21" s="18"/>
      <c r="Q21" s="92"/>
      <c r="R21" s="92"/>
      <c r="S21" s="17"/>
      <c r="T21" s="18"/>
      <c r="U21" s="10"/>
      <c r="V21" s="18"/>
      <c r="W21" s="17"/>
      <c r="X21" s="18"/>
      <c r="Y21" s="17"/>
      <c r="Z21" s="18"/>
      <c r="AA21" s="19">
        <f t="shared" si="5"/>
        <v>0</v>
      </c>
    </row>
    <row r="22" spans="1:29" ht="12.75" x14ac:dyDescent="0.2">
      <c r="A22" s="69">
        <v>12</v>
      </c>
      <c r="B22" s="69"/>
      <c r="C22" s="41"/>
      <c r="D22" s="118"/>
      <c r="E22" s="53">
        <f t="shared" si="3"/>
        <v>0</v>
      </c>
      <c r="F22" s="123">
        <f t="shared" si="4"/>
        <v>0</v>
      </c>
      <c r="G22" s="75"/>
      <c r="H22" s="18"/>
      <c r="I22" s="17"/>
      <c r="J22" s="18"/>
      <c r="K22" s="124"/>
      <c r="L22" s="89"/>
      <c r="M22" s="73"/>
      <c r="N22" s="72"/>
      <c r="O22" s="70"/>
      <c r="P22" s="71"/>
      <c r="Q22" s="17"/>
      <c r="R22" s="48"/>
      <c r="S22" s="17"/>
      <c r="T22" s="18"/>
      <c r="U22" s="10"/>
      <c r="V22" s="18"/>
      <c r="W22" s="22"/>
      <c r="X22" s="23"/>
      <c r="Y22" s="22"/>
      <c r="Z22" s="23"/>
      <c r="AA22" s="19">
        <f t="shared" si="5"/>
        <v>0</v>
      </c>
    </row>
    <row r="23" spans="1:29" ht="12.75" x14ac:dyDescent="0.2">
      <c r="A23" s="43">
        <v>13</v>
      </c>
      <c r="B23" s="69"/>
      <c r="C23" s="31"/>
      <c r="D23" s="118"/>
      <c r="E23" s="53">
        <f t="shared" si="3"/>
        <v>0</v>
      </c>
      <c r="F23" s="119">
        <f t="shared" si="4"/>
        <v>0</v>
      </c>
      <c r="G23" s="82"/>
      <c r="H23" s="18"/>
      <c r="I23" s="55"/>
      <c r="J23" s="55"/>
      <c r="K23" s="54"/>
      <c r="L23" s="18"/>
      <c r="M23" s="17"/>
      <c r="N23" s="18"/>
      <c r="O23" s="55"/>
      <c r="P23" s="71"/>
      <c r="Q23" s="54"/>
      <c r="R23" s="58"/>
      <c r="S23" s="17"/>
      <c r="T23" s="18"/>
      <c r="U23" s="17"/>
      <c r="V23" s="48"/>
      <c r="W23" s="54"/>
      <c r="X23" s="18"/>
      <c r="Y23" s="54"/>
      <c r="Z23" s="18"/>
      <c r="AA23" s="19">
        <f t="shared" si="5"/>
        <v>0</v>
      </c>
    </row>
    <row r="24" spans="1:29" ht="12.75" x14ac:dyDescent="0.2">
      <c r="A24" s="69">
        <v>14</v>
      </c>
      <c r="B24" s="69"/>
      <c r="C24" s="31"/>
      <c r="D24" s="118"/>
      <c r="E24" s="53">
        <f t="shared" si="3"/>
        <v>0</v>
      </c>
      <c r="F24" s="119">
        <f t="shared" si="4"/>
        <v>0</v>
      </c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/>
      <c r="V24" s="18"/>
      <c r="W24" s="54"/>
      <c r="X24" s="18"/>
      <c r="Y24" s="54"/>
      <c r="Z24" s="18"/>
      <c r="AA24" s="19">
        <f t="shared" si="5"/>
        <v>0</v>
      </c>
    </row>
    <row r="25" spans="1:29" ht="13.5" thickBot="1" x14ac:dyDescent="0.25">
      <c r="A25" s="204">
        <v>15</v>
      </c>
      <c r="B25" s="127"/>
      <c r="C25" s="128"/>
      <c r="D25" s="129"/>
      <c r="E25" s="59">
        <f t="shared" si="3"/>
        <v>0</v>
      </c>
      <c r="F25" s="130">
        <f t="shared" si="4"/>
        <v>0</v>
      </c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25">
        <f t="shared" si="5"/>
        <v>0</v>
      </c>
    </row>
    <row r="26" spans="1:29" ht="18" x14ac:dyDescent="0.25">
      <c r="A26" s="7"/>
      <c r="B26" s="234"/>
      <c r="C26" s="235"/>
      <c r="D26" s="236"/>
      <c r="E26" s="236"/>
      <c r="F26" s="23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236"/>
      <c r="Z26" s="176"/>
      <c r="AA26" s="1"/>
    </row>
    <row r="27" spans="1:29" ht="18.75" thickBot="1" x14ac:dyDescent="0.3">
      <c r="A27" s="7"/>
      <c r="B27" s="301" t="s">
        <v>180</v>
      </c>
      <c r="C27" s="198"/>
      <c r="D27" s="198"/>
      <c r="E27" s="198"/>
      <c r="F27" s="218"/>
      <c r="G27" s="218"/>
      <c r="H27" s="218"/>
      <c r="I27" s="218"/>
      <c r="J27" s="198"/>
      <c r="K27" s="198"/>
      <c r="L27" s="218"/>
      <c r="M27" s="198"/>
      <c r="N27" s="218"/>
      <c r="O27" s="198"/>
      <c r="P27" s="198"/>
      <c r="Q27" s="7"/>
      <c r="R27" s="198"/>
      <c r="S27" s="198"/>
      <c r="T27" s="198"/>
      <c r="U27" s="198"/>
      <c r="V27" s="198"/>
      <c r="W27" s="198"/>
      <c r="X27" s="218"/>
      <c r="Y27" s="198"/>
      <c r="Z27" s="218"/>
      <c r="AA27" s="2"/>
    </row>
    <row r="28" spans="1:29" ht="13.5" thickTop="1" x14ac:dyDescent="0.2">
      <c r="A28" s="203"/>
      <c r="B28" s="69">
        <v>13</v>
      </c>
      <c r="C28" s="228" t="s">
        <v>43</v>
      </c>
      <c r="D28" s="148">
        <f>SUM(G28:X28)</f>
        <v>6</v>
      </c>
      <c r="E28" s="149"/>
      <c r="F28" s="150"/>
      <c r="G28" s="153">
        <v>1</v>
      </c>
      <c r="H28" s="152">
        <v>1</v>
      </c>
      <c r="I28" s="153">
        <v>1</v>
      </c>
      <c r="J28" s="152">
        <v>1</v>
      </c>
      <c r="K28" s="153">
        <v>1</v>
      </c>
      <c r="L28" s="389">
        <v>1</v>
      </c>
      <c r="M28" s="155"/>
      <c r="N28" s="152"/>
      <c r="O28" s="153"/>
      <c r="P28" s="158"/>
      <c r="Q28" s="155"/>
      <c r="R28" s="156"/>
      <c r="S28" s="153"/>
      <c r="T28" s="152"/>
      <c r="U28" s="153"/>
      <c r="V28" s="152"/>
      <c r="W28" s="153"/>
      <c r="X28" s="158"/>
      <c r="Y28" s="157"/>
      <c r="Z28" s="158"/>
      <c r="AA28" s="1"/>
    </row>
    <row r="29" spans="1:29" ht="12.75" x14ac:dyDescent="0.2">
      <c r="A29" s="203"/>
      <c r="B29" s="352">
        <v>74</v>
      </c>
      <c r="C29" s="345" t="s">
        <v>191</v>
      </c>
      <c r="D29" s="161">
        <f>SUM(G29:X29)</f>
        <v>3</v>
      </c>
      <c r="E29" s="162"/>
      <c r="F29" s="163"/>
      <c r="G29" s="165"/>
      <c r="H29" s="164"/>
      <c r="I29" s="165"/>
      <c r="J29" s="164"/>
      <c r="K29" s="54"/>
      <c r="L29" s="177"/>
      <c r="M29" s="221">
        <v>1</v>
      </c>
      <c r="N29" s="222"/>
      <c r="O29" s="221"/>
      <c r="P29" s="222"/>
      <c r="Q29" s="221"/>
      <c r="R29" s="58"/>
      <c r="S29" s="54">
        <v>1</v>
      </c>
      <c r="T29" s="164">
        <v>1</v>
      </c>
      <c r="U29" s="165"/>
      <c r="V29" s="164"/>
      <c r="W29" s="165"/>
      <c r="X29" s="164"/>
      <c r="Y29" s="165"/>
      <c r="Z29" s="164"/>
      <c r="AA29" s="1"/>
    </row>
    <row r="30" spans="1:29" ht="12.75" x14ac:dyDescent="0.2">
      <c r="A30" s="203"/>
      <c r="B30" s="167">
        <v>24</v>
      </c>
      <c r="C30" s="384" t="s">
        <v>45</v>
      </c>
      <c r="D30" s="148">
        <f>SUM(G30:X30)</f>
        <v>3</v>
      </c>
      <c r="E30" s="162"/>
      <c r="F30" s="163"/>
      <c r="G30" s="180"/>
      <c r="H30" s="188"/>
      <c r="I30" s="180"/>
      <c r="J30" s="188"/>
      <c r="K30" s="180"/>
      <c r="L30" s="181"/>
      <c r="M30" s="182"/>
      <c r="N30" s="183"/>
      <c r="O30" s="182">
        <v>1</v>
      </c>
      <c r="P30" s="183"/>
      <c r="Q30" s="182"/>
      <c r="R30" s="184"/>
      <c r="S30" s="180"/>
      <c r="T30" s="188"/>
      <c r="U30" s="57">
        <v>1</v>
      </c>
      <c r="V30" s="188">
        <v>1</v>
      </c>
      <c r="W30" s="57"/>
      <c r="X30" s="188"/>
      <c r="Y30" s="57"/>
      <c r="Z30" s="188"/>
      <c r="AA30" s="1"/>
    </row>
    <row r="31" spans="1:29" ht="13.5" thickBot="1" x14ac:dyDescent="0.25">
      <c r="A31" s="203"/>
      <c r="B31" s="204">
        <v>82</v>
      </c>
      <c r="C31" s="385" t="s">
        <v>42</v>
      </c>
      <c r="D31" s="187">
        <f>SUM(G31:X31)</f>
        <v>1</v>
      </c>
      <c r="E31" s="171"/>
      <c r="F31" s="172"/>
      <c r="G31" s="180"/>
      <c r="H31" s="188"/>
      <c r="I31" s="180"/>
      <c r="J31" s="188"/>
      <c r="K31" s="178"/>
      <c r="L31" s="386"/>
      <c r="M31" s="387"/>
      <c r="N31" s="388">
        <v>1</v>
      </c>
      <c r="O31" s="387"/>
      <c r="P31" s="388"/>
      <c r="Q31" s="387"/>
      <c r="R31" s="386"/>
      <c r="S31" s="178"/>
      <c r="T31" s="188"/>
      <c r="U31" s="57"/>
      <c r="V31" s="188"/>
      <c r="W31" s="57"/>
      <c r="X31" s="188"/>
      <c r="Y31" s="200"/>
      <c r="Z31" s="201"/>
      <c r="AA31" s="2"/>
    </row>
    <row r="32" spans="1:29" ht="12.75" x14ac:dyDescent="0.2">
      <c r="A32" s="9"/>
      <c r="B32" s="42"/>
      <c r="C32" s="42" t="s">
        <v>34</v>
      </c>
      <c r="D32" s="30">
        <f>AVERAGE(G32:V32)</f>
        <v>2.125</v>
      </c>
      <c r="E32" s="193">
        <f>COUNTA(#REF!)</f>
        <v>1</v>
      </c>
      <c r="F32" s="193">
        <f>COUNTA(#REF!)</f>
        <v>1</v>
      </c>
      <c r="G32" s="193">
        <f>COUNTA(G11:G25)</f>
        <v>4</v>
      </c>
      <c r="H32" s="193">
        <f t="shared" ref="H32:Z32" si="6">COUNTA(H11:H25)</f>
        <v>4</v>
      </c>
      <c r="I32" s="193">
        <f t="shared" si="6"/>
        <v>3</v>
      </c>
      <c r="J32" s="193">
        <f t="shared" si="6"/>
        <v>3</v>
      </c>
      <c r="K32" s="193">
        <f t="shared" si="6"/>
        <v>2</v>
      </c>
      <c r="L32" s="193">
        <f t="shared" si="6"/>
        <v>2</v>
      </c>
      <c r="M32" s="193">
        <f t="shared" si="6"/>
        <v>4</v>
      </c>
      <c r="N32" s="193">
        <f t="shared" si="6"/>
        <v>4</v>
      </c>
      <c r="O32" s="193">
        <f t="shared" si="6"/>
        <v>1</v>
      </c>
      <c r="P32" s="193">
        <f t="shared" si="6"/>
        <v>1</v>
      </c>
      <c r="Q32" s="193">
        <f t="shared" si="6"/>
        <v>0</v>
      </c>
      <c r="R32" s="193">
        <f t="shared" si="6"/>
        <v>0</v>
      </c>
      <c r="S32" s="193">
        <f t="shared" si="6"/>
        <v>2</v>
      </c>
      <c r="T32" s="193">
        <f t="shared" si="6"/>
        <v>2</v>
      </c>
      <c r="U32" s="193">
        <f t="shared" si="6"/>
        <v>1</v>
      </c>
      <c r="V32" s="193">
        <f t="shared" si="6"/>
        <v>1</v>
      </c>
      <c r="W32" s="193">
        <f t="shared" si="6"/>
        <v>0</v>
      </c>
      <c r="X32" s="193">
        <f t="shared" si="6"/>
        <v>0</v>
      </c>
      <c r="Y32" s="193">
        <f t="shared" si="6"/>
        <v>0</v>
      </c>
      <c r="Z32" s="193">
        <f t="shared" si="6"/>
        <v>0</v>
      </c>
      <c r="AA32" s="2"/>
    </row>
    <row r="33" spans="1:27" ht="12.75" x14ac:dyDescent="0.2">
      <c r="A33" s="9"/>
      <c r="B33" s="2"/>
      <c r="C33" s="232" t="s">
        <v>56</v>
      </c>
      <c r="D33" s="3">
        <f>COUNTA(D11:D25)</f>
        <v>5</v>
      </c>
      <c r="E33" s="194"/>
      <c r="F33" s="195"/>
      <c r="G33" s="194"/>
      <c r="H33" s="195"/>
      <c r="I33" s="195"/>
      <c r="J33" s="194"/>
      <c r="K33" s="194"/>
      <c r="L33" s="196"/>
      <c r="M33" s="197"/>
      <c r="N33" s="194"/>
      <c r="O33" s="196"/>
      <c r="P33" s="194"/>
      <c r="Q33" s="194"/>
      <c r="R33" s="194"/>
      <c r="S33" s="194"/>
      <c r="T33" s="194"/>
      <c r="U33" s="194"/>
      <c r="V33" s="2"/>
      <c r="W33" s="2"/>
      <c r="Y33" s="2"/>
      <c r="AA33" s="2"/>
    </row>
  </sheetData>
  <sortState ref="B28:Z31">
    <sortCondition descending="1" ref="D28:D31"/>
  </sortState>
  <mergeCells count="29">
    <mergeCell ref="G7:H7"/>
    <mergeCell ref="I7:J7"/>
    <mergeCell ref="K7:L7"/>
    <mergeCell ref="M7:N7"/>
    <mergeCell ref="O7:P7"/>
    <mergeCell ref="G8:H8"/>
    <mergeCell ref="I8:J8"/>
    <mergeCell ref="K8:L8"/>
    <mergeCell ref="M8:N8"/>
    <mergeCell ref="O8:P8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9:H9"/>
    <mergeCell ref="I9:J9"/>
    <mergeCell ref="K9:L9"/>
    <mergeCell ref="M9:N9"/>
    <mergeCell ref="O9:P9"/>
  </mergeCells>
  <conditionalFormatting sqref="C20">
    <cfRule type="duplicateValues" dxfId="121" priority="64"/>
  </conditionalFormatting>
  <conditionalFormatting sqref="C11:C12 C21:C24 C14:C19">
    <cfRule type="duplicateValues" dxfId="120" priority="98"/>
  </conditionalFormatting>
  <conditionalFormatting sqref="G28:H31 K28:L31 O28:Z31">
    <cfRule type="cellIs" dxfId="119" priority="11" stopIfTrue="1" operator="greaterThan">
      <formula>0</formula>
    </cfRule>
  </conditionalFormatting>
  <conditionalFormatting sqref="M33">
    <cfRule type="cellIs" dxfId="118" priority="9" stopIfTrue="1" operator="greaterThan">
      <formula>0</formula>
    </cfRule>
  </conditionalFormatting>
  <conditionalFormatting sqref="M28:N31">
    <cfRule type="cellIs" dxfId="117" priority="8" stopIfTrue="1" operator="greaterThan">
      <formula>0</formula>
    </cfRule>
  </conditionalFormatting>
  <conditionalFormatting sqref="I28:J31">
    <cfRule type="cellIs" dxfId="116" priority="6" stopIfTrue="1" operator="greaterThan">
      <formula>0</formula>
    </cfRule>
  </conditionalFormatting>
  <conditionalFormatting sqref="AA9">
    <cfRule type="expression" dxfId="115" priority="4">
      <formula>$AA$9&lt;0</formula>
    </cfRule>
  </conditionalFormatting>
  <conditionalFormatting sqref="C28">
    <cfRule type="duplicateValues" dxfId="114" priority="3"/>
  </conditionalFormatting>
  <conditionalFormatting sqref="C29:C30">
    <cfRule type="duplicateValues" dxfId="113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43"/>
  <sheetViews>
    <sheetView topLeftCell="A7" zoomScale="80" zoomScaleNormal="80" workbookViewId="0">
      <selection activeCell="C24" sqref="C24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58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398">
        <v>1</v>
      </c>
      <c r="H7" s="404"/>
      <c r="I7" s="398">
        <v>2</v>
      </c>
      <c r="J7" s="404"/>
      <c r="K7" s="407" t="s">
        <v>17</v>
      </c>
      <c r="L7" s="408"/>
      <c r="M7" s="398">
        <v>4</v>
      </c>
      <c r="N7" s="399"/>
      <c r="O7" s="398">
        <v>5</v>
      </c>
      <c r="P7" s="399"/>
      <c r="Q7" s="398">
        <v>6</v>
      </c>
      <c r="R7" s="399"/>
      <c r="S7" s="398">
        <v>7</v>
      </c>
      <c r="T7" s="399"/>
      <c r="U7" s="113">
        <v>8</v>
      </c>
      <c r="V7" s="114"/>
      <c r="W7" s="398">
        <v>9</v>
      </c>
      <c r="X7" s="399"/>
      <c r="Y7" s="398">
        <v>10</v>
      </c>
      <c r="Z7" s="399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0" t="s">
        <v>22</v>
      </c>
      <c r="H8" s="400"/>
      <c r="I8" s="400" t="s">
        <v>29</v>
      </c>
      <c r="J8" s="400"/>
      <c r="K8" s="400" t="s">
        <v>22</v>
      </c>
      <c r="L8" s="400"/>
      <c r="M8" s="400" t="s">
        <v>23</v>
      </c>
      <c r="N8" s="400"/>
      <c r="O8" s="400" t="s">
        <v>30</v>
      </c>
      <c r="P8" s="400"/>
      <c r="Q8" s="405" t="s">
        <v>23</v>
      </c>
      <c r="R8" s="406"/>
      <c r="S8" s="400" t="s">
        <v>16</v>
      </c>
      <c r="T8" s="400"/>
      <c r="U8" s="405" t="s">
        <v>24</v>
      </c>
      <c r="V8" s="406"/>
      <c r="W8" s="400" t="s">
        <v>30</v>
      </c>
      <c r="X8" s="400"/>
      <c r="Y8" s="400" t="s">
        <v>31</v>
      </c>
      <c r="Z8" s="400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02">
        <v>42763</v>
      </c>
      <c r="H9" s="401"/>
      <c r="I9" s="401">
        <v>42777</v>
      </c>
      <c r="J9" s="401"/>
      <c r="K9" s="403">
        <v>42798</v>
      </c>
      <c r="L9" s="402"/>
      <c r="M9" s="401">
        <v>42854</v>
      </c>
      <c r="N9" s="401"/>
      <c r="O9" s="401">
        <v>42889</v>
      </c>
      <c r="P9" s="401"/>
      <c r="Q9" s="403">
        <v>42924</v>
      </c>
      <c r="R9" s="402"/>
      <c r="S9" s="401">
        <v>42952</v>
      </c>
      <c r="T9" s="401"/>
      <c r="U9" s="403">
        <v>42994</v>
      </c>
      <c r="V9" s="402"/>
      <c r="W9" s="401">
        <v>43036</v>
      </c>
      <c r="X9" s="401"/>
      <c r="Y9" s="401">
        <v>43071</v>
      </c>
      <c r="Z9" s="401"/>
      <c r="AA9" s="49">
        <f>SUM(AA11:AA25)</f>
        <v>16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77</v>
      </c>
      <c r="C11" s="32" t="s">
        <v>36</v>
      </c>
      <c r="D11" s="116">
        <f t="shared" ref="D11:D24" si="0">SUM(G11:X11)</f>
        <v>142</v>
      </c>
      <c r="E11" s="53"/>
      <c r="F11" s="117"/>
      <c r="G11" s="75">
        <v>10</v>
      </c>
      <c r="H11" s="18">
        <v>8</v>
      </c>
      <c r="I11" s="83">
        <v>8</v>
      </c>
      <c r="J11" s="79">
        <v>10</v>
      </c>
      <c r="K11" s="54">
        <v>10</v>
      </c>
      <c r="L11" s="46">
        <v>8</v>
      </c>
      <c r="M11" s="45">
        <v>10</v>
      </c>
      <c r="N11" s="46">
        <v>5</v>
      </c>
      <c r="O11" s="17">
        <v>8</v>
      </c>
      <c r="P11" s="46">
        <v>10</v>
      </c>
      <c r="Q11" s="45">
        <v>5</v>
      </c>
      <c r="R11" s="47">
        <v>6</v>
      </c>
      <c r="S11" s="17">
        <v>14</v>
      </c>
      <c r="T11" s="33">
        <v>12</v>
      </c>
      <c r="U11" s="17">
        <v>6</v>
      </c>
      <c r="V11" s="18">
        <v>12</v>
      </c>
      <c r="W11" s="17"/>
      <c r="X11" s="18"/>
      <c r="Y11" s="17"/>
      <c r="Z11" s="18"/>
      <c r="AA11" s="28">
        <f t="shared" ref="AA11:AA24" si="1">IF(G11&gt;0,IF(G11=MAX($G$11:$G$42),1,0))+IF(H11&gt;0,IF(H11=MAX($H$11:$H$42),1,0))+IF(I11&gt;0,IF(I11=MAX($I$11:$I$42),1,0))+IF(J11&gt;0,IF(J11=MAX($J$11:$J$42),1,0))+IF(K11&gt;0,IF(K11=MAX($K$11:$K$42),1,0))+IF(L11&gt;0,IF(L11=MAX($L$11:$L$42),1,0))+IF(M11&gt;0,IF(M11=MAX($M$11:$M$42),1,0))+IF(N11&gt;0,IF(N11=MAX($N$11:$N$42),1,0))+IF(O11&gt;0,IF(O11=MAX($O$11:$O$42),1,0))+IF(P11&gt;0,IF(P11=MAX($P$11:$P$42),1,0))+IF(Q11&gt;0,IF(Q11=MAX($Q$11:$Q$42),1,0))+IF(R11&gt;0,IF(R11=MAX($R$11:$R$42),1,0))+IF(S11&gt;0,IF(S11=MAX($S$11:$S$42),1,0))+IF(T11&gt;0,IF(T11=MAX($T$11:$T$42),1,0))+IF(U11&gt;0,IF(U11=MAX($U$11:$U$42),1,0))+IF(V11&gt;0,IF(V11=MAX($V$11:$V$42),1,0))+IF(W11&gt;0,IF(W11=MAX($W$11:$W$42),1,0))+IF(X11&gt;0,IF(X11=MAX($X$11:$X$42),1,0))+IF(Y11&gt;0,IF(Y11=MAX($Y$11:$Y$42),1,0))+IF(Z11&gt;0,IF(Z11=MAX($Z$11:$Z$42),1,0))</f>
        <v>3</v>
      </c>
      <c r="AC11" s="138" t="s">
        <v>6</v>
      </c>
      <c r="AE11" s="67">
        <v>0</v>
      </c>
    </row>
    <row r="12" spans="1:77" ht="14.25" customHeight="1" x14ac:dyDescent="0.2">
      <c r="A12" s="69">
        <v>2</v>
      </c>
      <c r="B12" s="69">
        <v>54</v>
      </c>
      <c r="C12" s="41" t="s">
        <v>39</v>
      </c>
      <c r="D12" s="118">
        <f t="shared" si="0"/>
        <v>136</v>
      </c>
      <c r="E12" s="53"/>
      <c r="F12" s="119"/>
      <c r="G12" s="75">
        <v>4</v>
      </c>
      <c r="H12" s="18">
        <v>10</v>
      </c>
      <c r="I12" s="17">
        <v>12</v>
      </c>
      <c r="J12" s="79">
        <v>12</v>
      </c>
      <c r="K12" s="54">
        <v>3</v>
      </c>
      <c r="L12" s="18">
        <v>6</v>
      </c>
      <c r="M12" s="17">
        <v>8</v>
      </c>
      <c r="N12" s="18">
        <v>12</v>
      </c>
      <c r="O12" s="83">
        <v>10</v>
      </c>
      <c r="P12" s="11">
        <v>8</v>
      </c>
      <c r="Q12" s="17">
        <v>3</v>
      </c>
      <c r="R12" s="48">
        <v>10</v>
      </c>
      <c r="S12" s="17">
        <v>6</v>
      </c>
      <c r="T12" s="18">
        <v>4</v>
      </c>
      <c r="U12" s="85">
        <v>14</v>
      </c>
      <c r="V12" s="55">
        <v>14</v>
      </c>
      <c r="W12" s="17"/>
      <c r="X12" s="18"/>
      <c r="Y12" s="17"/>
      <c r="Z12" s="18"/>
      <c r="AA12" s="19">
        <f t="shared" si="1"/>
        <v>5</v>
      </c>
      <c r="AC12" s="139" t="s">
        <v>11</v>
      </c>
      <c r="AE12" s="65">
        <v>0</v>
      </c>
    </row>
    <row r="13" spans="1:77" ht="12.75" x14ac:dyDescent="0.2">
      <c r="A13" s="43">
        <v>3</v>
      </c>
      <c r="B13" s="43">
        <v>93</v>
      </c>
      <c r="C13" s="32" t="s">
        <v>37</v>
      </c>
      <c r="D13" s="120">
        <f t="shared" si="0"/>
        <v>131</v>
      </c>
      <c r="E13" s="53"/>
      <c r="F13" s="119"/>
      <c r="G13" s="75">
        <v>8</v>
      </c>
      <c r="H13" s="18">
        <v>6</v>
      </c>
      <c r="I13" s="55">
        <v>10</v>
      </c>
      <c r="J13" s="55">
        <v>8</v>
      </c>
      <c r="K13" s="54">
        <v>6</v>
      </c>
      <c r="L13" s="18">
        <v>4</v>
      </c>
      <c r="M13" s="17">
        <v>12</v>
      </c>
      <c r="N13" s="11">
        <v>10</v>
      </c>
      <c r="O13" s="83">
        <v>6</v>
      </c>
      <c r="P13" s="11">
        <v>5</v>
      </c>
      <c r="Q13" s="17">
        <v>12</v>
      </c>
      <c r="R13" s="48">
        <v>8</v>
      </c>
      <c r="S13" s="17">
        <v>8</v>
      </c>
      <c r="T13" s="55">
        <v>6</v>
      </c>
      <c r="U13" s="17">
        <v>12</v>
      </c>
      <c r="V13" s="18">
        <v>10</v>
      </c>
      <c r="W13" s="17"/>
      <c r="X13" s="18"/>
      <c r="Y13" s="17"/>
      <c r="Z13" s="18"/>
      <c r="AA13" s="19">
        <f t="shared" si="1"/>
        <v>0</v>
      </c>
      <c r="AC13" s="140" t="s">
        <v>14</v>
      </c>
      <c r="AE13" s="66">
        <v>0</v>
      </c>
    </row>
    <row r="14" spans="1:77" ht="12.75" x14ac:dyDescent="0.2">
      <c r="A14" s="69">
        <v>4</v>
      </c>
      <c r="B14" s="43">
        <v>8</v>
      </c>
      <c r="C14" s="228" t="s">
        <v>163</v>
      </c>
      <c r="D14" s="118">
        <f t="shared" si="0"/>
        <v>120</v>
      </c>
      <c r="E14" s="53"/>
      <c r="F14" s="119"/>
      <c r="G14" s="99"/>
      <c r="H14" s="18"/>
      <c r="I14" s="83"/>
      <c r="J14" s="79"/>
      <c r="K14" s="54"/>
      <c r="L14" s="18"/>
      <c r="M14" s="17">
        <v>14</v>
      </c>
      <c r="N14" s="18">
        <v>14</v>
      </c>
      <c r="O14" s="17">
        <v>14</v>
      </c>
      <c r="P14" s="33">
        <v>14</v>
      </c>
      <c r="Q14" s="17">
        <v>14</v>
      </c>
      <c r="R14" s="48">
        <v>14</v>
      </c>
      <c r="S14" s="17">
        <v>12</v>
      </c>
      <c r="T14" s="18">
        <v>14</v>
      </c>
      <c r="U14" s="85">
        <v>10</v>
      </c>
      <c r="V14" s="248">
        <v>0</v>
      </c>
      <c r="W14" s="17"/>
      <c r="X14" s="18"/>
      <c r="Y14" s="17"/>
      <c r="Z14" s="18"/>
      <c r="AA14" s="19">
        <f t="shared" si="1"/>
        <v>7</v>
      </c>
      <c r="AC14" s="134" t="s">
        <v>4</v>
      </c>
      <c r="AD14" s="5"/>
      <c r="AE14" s="63">
        <v>0</v>
      </c>
    </row>
    <row r="15" spans="1:77" ht="12.75" x14ac:dyDescent="0.2">
      <c r="A15" s="43">
        <v>5</v>
      </c>
      <c r="B15" s="43">
        <v>48</v>
      </c>
      <c r="C15" s="229" t="s">
        <v>41</v>
      </c>
      <c r="D15" s="118">
        <f t="shared" si="0"/>
        <v>109</v>
      </c>
      <c r="E15" s="53"/>
      <c r="F15" s="119"/>
      <c r="G15" s="238">
        <v>0</v>
      </c>
      <c r="H15" s="18">
        <v>2</v>
      </c>
      <c r="I15" s="83">
        <v>6</v>
      </c>
      <c r="J15" s="79">
        <v>4</v>
      </c>
      <c r="K15" s="54">
        <v>8</v>
      </c>
      <c r="L15" s="33">
        <v>10</v>
      </c>
      <c r="M15" s="17">
        <v>6</v>
      </c>
      <c r="N15" s="18">
        <v>8</v>
      </c>
      <c r="O15" s="17">
        <v>12</v>
      </c>
      <c r="P15" s="18">
        <v>12</v>
      </c>
      <c r="Q15" s="17">
        <v>10</v>
      </c>
      <c r="R15" s="48">
        <v>5</v>
      </c>
      <c r="S15" s="17">
        <v>10</v>
      </c>
      <c r="T15" s="18">
        <v>10</v>
      </c>
      <c r="U15" s="10">
        <v>3</v>
      </c>
      <c r="V15" s="18">
        <v>3</v>
      </c>
      <c r="W15" s="17"/>
      <c r="X15" s="18"/>
      <c r="Y15" s="17"/>
      <c r="Z15" s="18"/>
      <c r="AA15" s="19">
        <f t="shared" si="1"/>
        <v>1</v>
      </c>
      <c r="AC15" s="135" t="s">
        <v>5</v>
      </c>
      <c r="AD15" s="6"/>
      <c r="AE15" s="6"/>
    </row>
    <row r="16" spans="1:77" ht="12.75" x14ac:dyDescent="0.2">
      <c r="A16" s="69">
        <v>6</v>
      </c>
      <c r="B16" s="69">
        <v>28</v>
      </c>
      <c r="C16" s="245" t="s">
        <v>143</v>
      </c>
      <c r="D16" s="118">
        <f t="shared" si="0"/>
        <v>68</v>
      </c>
      <c r="E16" s="53"/>
      <c r="F16" s="119"/>
      <c r="G16" s="75"/>
      <c r="H16" s="33"/>
      <c r="I16" s="17"/>
      <c r="J16" s="55"/>
      <c r="K16" s="54"/>
      <c r="L16" s="55"/>
      <c r="M16" s="17">
        <v>4</v>
      </c>
      <c r="N16" s="18">
        <v>6</v>
      </c>
      <c r="O16" s="17">
        <v>5</v>
      </c>
      <c r="P16" s="18">
        <v>6</v>
      </c>
      <c r="Q16" s="17">
        <v>8</v>
      </c>
      <c r="R16" s="55">
        <v>12</v>
      </c>
      <c r="S16" s="17">
        <v>3</v>
      </c>
      <c r="T16" s="18">
        <v>8</v>
      </c>
      <c r="U16" s="10">
        <v>8</v>
      </c>
      <c r="V16" s="18">
        <v>8</v>
      </c>
      <c r="W16" s="17"/>
      <c r="X16" s="18"/>
      <c r="Y16" s="17"/>
      <c r="Z16" s="18"/>
      <c r="AA16" s="19">
        <f t="shared" si="1"/>
        <v>0</v>
      </c>
      <c r="AC16" s="137" t="s">
        <v>21</v>
      </c>
    </row>
    <row r="17" spans="1:31" ht="12.75" x14ac:dyDescent="0.2">
      <c r="A17" s="43">
        <v>7</v>
      </c>
      <c r="B17" s="69">
        <v>83</v>
      </c>
      <c r="C17" s="239" t="s">
        <v>38</v>
      </c>
      <c r="D17" s="118">
        <f t="shared" si="0"/>
        <v>54</v>
      </c>
      <c r="E17" s="53"/>
      <c r="F17" s="119"/>
      <c r="G17" s="55">
        <v>6</v>
      </c>
      <c r="H17" s="18">
        <v>4</v>
      </c>
      <c r="I17" s="17"/>
      <c r="J17" s="71"/>
      <c r="K17" s="54">
        <v>4</v>
      </c>
      <c r="L17" s="18">
        <v>3</v>
      </c>
      <c r="M17" s="17">
        <v>5</v>
      </c>
      <c r="N17" s="18">
        <v>4</v>
      </c>
      <c r="O17" s="17">
        <v>3</v>
      </c>
      <c r="P17" s="18">
        <v>2</v>
      </c>
      <c r="Q17" s="17">
        <v>6</v>
      </c>
      <c r="R17" s="354">
        <v>0</v>
      </c>
      <c r="S17" s="10">
        <v>5</v>
      </c>
      <c r="T17" s="55">
        <v>3</v>
      </c>
      <c r="U17" s="17">
        <v>5</v>
      </c>
      <c r="V17" s="18">
        <v>4</v>
      </c>
      <c r="W17" s="17"/>
      <c r="X17" s="18"/>
      <c r="Y17" s="17"/>
      <c r="Z17" s="18"/>
      <c r="AA17" s="19">
        <f t="shared" si="1"/>
        <v>0</v>
      </c>
      <c r="AC17" s="141" t="s">
        <v>10</v>
      </c>
    </row>
    <row r="18" spans="1:31" ht="12.75" x14ac:dyDescent="0.2">
      <c r="A18" s="69">
        <v>8</v>
      </c>
      <c r="B18" s="69">
        <v>53</v>
      </c>
      <c r="C18" s="353" t="s">
        <v>40</v>
      </c>
      <c r="D18" s="118">
        <f t="shared" si="0"/>
        <v>41</v>
      </c>
      <c r="E18" s="53"/>
      <c r="F18" s="119"/>
      <c r="G18" s="75">
        <v>3</v>
      </c>
      <c r="H18" s="18">
        <v>3</v>
      </c>
      <c r="I18" s="17">
        <v>2</v>
      </c>
      <c r="J18" s="79">
        <v>2</v>
      </c>
      <c r="K18" s="17">
        <v>2</v>
      </c>
      <c r="L18" s="252">
        <v>0</v>
      </c>
      <c r="M18" s="17">
        <v>3</v>
      </c>
      <c r="N18" s="18">
        <v>3</v>
      </c>
      <c r="O18" s="17">
        <v>4</v>
      </c>
      <c r="P18" s="55">
        <v>4</v>
      </c>
      <c r="Q18" s="17">
        <v>1</v>
      </c>
      <c r="R18" s="93">
        <v>4</v>
      </c>
      <c r="S18" s="355">
        <v>0</v>
      </c>
      <c r="T18" s="252">
        <v>0</v>
      </c>
      <c r="U18" s="17">
        <v>4</v>
      </c>
      <c r="V18" s="33">
        <v>6</v>
      </c>
      <c r="W18" s="17"/>
      <c r="X18" s="18"/>
      <c r="Y18" s="17"/>
      <c r="Z18" s="18"/>
      <c r="AA18" s="19">
        <f t="shared" si="1"/>
        <v>0</v>
      </c>
      <c r="AC18" s="239" t="s">
        <v>66</v>
      </c>
    </row>
    <row r="19" spans="1:31" ht="12.75" x14ac:dyDescent="0.2">
      <c r="A19" s="43">
        <v>9</v>
      </c>
      <c r="B19" s="69">
        <v>15</v>
      </c>
      <c r="C19" s="228" t="s">
        <v>65</v>
      </c>
      <c r="D19" s="118">
        <f t="shared" si="0"/>
        <v>22</v>
      </c>
      <c r="E19" s="53"/>
      <c r="F19" s="119"/>
      <c r="G19" s="75">
        <v>2</v>
      </c>
      <c r="H19" s="18">
        <v>0</v>
      </c>
      <c r="I19" s="17">
        <v>0</v>
      </c>
      <c r="J19" s="18">
        <v>3</v>
      </c>
      <c r="K19" s="83">
        <v>0</v>
      </c>
      <c r="L19" s="18">
        <v>2</v>
      </c>
      <c r="M19" s="17"/>
      <c r="N19" s="18"/>
      <c r="O19" s="17">
        <v>2</v>
      </c>
      <c r="P19" s="18">
        <v>3</v>
      </c>
      <c r="Q19" s="17">
        <v>2</v>
      </c>
      <c r="R19" s="48">
        <v>3</v>
      </c>
      <c r="S19" s="17"/>
      <c r="T19" s="93"/>
      <c r="U19" s="254">
        <v>0</v>
      </c>
      <c r="V19" s="18">
        <v>5</v>
      </c>
      <c r="W19" s="83"/>
      <c r="X19" s="79"/>
      <c r="Y19" s="83"/>
      <c r="Z19" s="79"/>
      <c r="AA19" s="19">
        <f t="shared" si="1"/>
        <v>0</v>
      </c>
    </row>
    <row r="20" spans="1:31" ht="12.75" x14ac:dyDescent="0.2">
      <c r="A20" s="69">
        <v>10</v>
      </c>
      <c r="B20" s="69">
        <v>21</v>
      </c>
      <c r="C20" s="228" t="s">
        <v>175</v>
      </c>
      <c r="D20" s="118">
        <f t="shared" si="0"/>
        <v>15</v>
      </c>
      <c r="E20" s="95"/>
      <c r="F20" s="122"/>
      <c r="G20" s="82"/>
      <c r="H20" s="18"/>
      <c r="I20" s="17"/>
      <c r="J20" s="18"/>
      <c r="K20" s="54"/>
      <c r="L20" s="18"/>
      <c r="M20" s="17"/>
      <c r="N20" s="18"/>
      <c r="O20" s="17"/>
      <c r="P20" s="71"/>
      <c r="Q20" s="54">
        <v>4</v>
      </c>
      <c r="R20" s="58">
        <v>2</v>
      </c>
      <c r="S20" s="17">
        <v>4</v>
      </c>
      <c r="T20" s="18">
        <v>5</v>
      </c>
      <c r="U20" s="63">
        <v>0</v>
      </c>
      <c r="V20" s="354">
        <v>0</v>
      </c>
      <c r="W20" s="54"/>
      <c r="X20" s="18"/>
      <c r="Y20" s="54"/>
      <c r="Z20" s="18"/>
      <c r="AA20" s="19">
        <f t="shared" si="1"/>
        <v>0</v>
      </c>
    </row>
    <row r="21" spans="1:31" ht="12.75" x14ac:dyDescent="0.2">
      <c r="A21" s="43">
        <v>11</v>
      </c>
      <c r="B21" s="69">
        <v>98</v>
      </c>
      <c r="C21" s="41" t="s">
        <v>89</v>
      </c>
      <c r="D21" s="118">
        <f t="shared" si="0"/>
        <v>9</v>
      </c>
      <c r="E21" s="53"/>
      <c r="F21" s="119"/>
      <c r="G21" s="75"/>
      <c r="H21" s="18"/>
      <c r="I21" s="17">
        <v>3</v>
      </c>
      <c r="J21" s="18">
        <v>6</v>
      </c>
      <c r="K21" s="54"/>
      <c r="L21" s="18"/>
      <c r="M21" s="17"/>
      <c r="N21" s="18"/>
      <c r="O21" s="54"/>
      <c r="P21" s="33"/>
      <c r="Q21" s="92"/>
      <c r="R21" s="92"/>
      <c r="S21" s="70"/>
      <c r="T21" s="71"/>
      <c r="U21" s="10"/>
      <c r="V21" s="18"/>
      <c r="W21" s="70"/>
      <c r="X21" s="71"/>
      <c r="Y21" s="70"/>
      <c r="Z21" s="71"/>
      <c r="AA21" s="19">
        <f t="shared" si="1"/>
        <v>0</v>
      </c>
    </row>
    <row r="22" spans="1:31" ht="12.75" x14ac:dyDescent="0.2">
      <c r="A22" s="69">
        <v>12</v>
      </c>
      <c r="B22" s="69">
        <v>16</v>
      </c>
      <c r="C22" s="228" t="s">
        <v>144</v>
      </c>
      <c r="D22" s="118">
        <f t="shared" si="0"/>
        <v>8</v>
      </c>
      <c r="E22" s="53"/>
      <c r="F22" s="123"/>
      <c r="G22" s="75"/>
      <c r="H22" s="18"/>
      <c r="I22" s="17"/>
      <c r="J22" s="18"/>
      <c r="K22" s="124"/>
      <c r="L22" s="89"/>
      <c r="M22" s="85">
        <v>2</v>
      </c>
      <c r="N22" s="253">
        <v>2</v>
      </c>
      <c r="O22" s="70"/>
      <c r="P22" s="71"/>
      <c r="Q22" s="17">
        <v>0</v>
      </c>
      <c r="R22" s="48">
        <v>1</v>
      </c>
      <c r="S22" s="17"/>
      <c r="T22" s="18"/>
      <c r="U22" s="10">
        <v>2</v>
      </c>
      <c r="V22" s="18">
        <v>1</v>
      </c>
      <c r="W22" s="22"/>
      <c r="X22" s="23"/>
      <c r="Y22" s="22"/>
      <c r="Z22" s="23"/>
      <c r="AA22" s="19">
        <f t="shared" si="1"/>
        <v>0</v>
      </c>
    </row>
    <row r="23" spans="1:31" ht="12.75" x14ac:dyDescent="0.2">
      <c r="A23" s="43">
        <v>13</v>
      </c>
      <c r="B23" s="69">
        <v>25</v>
      </c>
      <c r="C23" s="31" t="s">
        <v>88</v>
      </c>
      <c r="D23" s="118">
        <f t="shared" si="0"/>
        <v>4</v>
      </c>
      <c r="E23" s="53"/>
      <c r="F23" s="119"/>
      <c r="G23" s="90"/>
      <c r="H23" s="18"/>
      <c r="I23" s="55">
        <v>4</v>
      </c>
      <c r="J23" s="67">
        <v>0</v>
      </c>
      <c r="K23" s="70"/>
      <c r="L23" s="18"/>
      <c r="M23" s="17"/>
      <c r="N23" s="18"/>
      <c r="O23" s="55"/>
      <c r="P23" s="18"/>
      <c r="Q23" s="17"/>
      <c r="R23" s="48"/>
      <c r="S23" s="65">
        <v>0</v>
      </c>
      <c r="T23" s="65">
        <v>0</v>
      </c>
      <c r="U23" s="70"/>
      <c r="V23" s="48"/>
      <c r="W23" s="17"/>
      <c r="X23" s="18"/>
      <c r="Y23" s="17"/>
      <c r="Z23" s="18"/>
      <c r="AA23" s="19">
        <f t="shared" si="1"/>
        <v>0</v>
      </c>
    </row>
    <row r="24" spans="1:31" ht="12.75" x14ac:dyDescent="0.2">
      <c r="A24" s="69">
        <v>14</v>
      </c>
      <c r="B24" s="69">
        <v>62</v>
      </c>
      <c r="C24" s="251" t="s">
        <v>192</v>
      </c>
      <c r="D24" s="118">
        <f t="shared" si="0"/>
        <v>3</v>
      </c>
      <c r="E24" s="53"/>
      <c r="F24" s="119"/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>
        <v>1</v>
      </c>
      <c r="V24" s="18">
        <v>2</v>
      </c>
      <c r="W24" s="54"/>
      <c r="X24" s="18"/>
      <c r="Y24" s="54"/>
      <c r="Z24" s="18"/>
      <c r="AA24" s="19">
        <f t="shared" si="1"/>
        <v>0</v>
      </c>
    </row>
    <row r="25" spans="1:31" ht="13.5" thickBot="1" x14ac:dyDescent="0.25">
      <c r="A25" s="69">
        <v>15</v>
      </c>
      <c r="B25" s="127"/>
      <c r="C25" s="128"/>
      <c r="D25" s="129"/>
      <c r="E25" s="59"/>
      <c r="F25" s="130"/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25"/>
    </row>
    <row r="26" spans="1:31" ht="18.75" thickBot="1" x14ac:dyDescent="0.3">
      <c r="B26" s="144"/>
      <c r="C26" s="301" t="s">
        <v>179</v>
      </c>
      <c r="D26" s="145"/>
      <c r="E26" s="145"/>
      <c r="F26" s="145"/>
      <c r="G26" s="145"/>
      <c r="H26" s="145"/>
      <c r="I26" s="145"/>
      <c r="J26" s="175"/>
      <c r="K26" s="145"/>
      <c r="L26" s="145"/>
      <c r="M26" s="145"/>
      <c r="N26" s="175"/>
      <c r="O26" s="145"/>
      <c r="P26" s="145"/>
      <c r="Q26" s="145"/>
      <c r="R26" s="175"/>
      <c r="S26" s="145"/>
      <c r="T26" s="145"/>
      <c r="U26" s="175"/>
      <c r="V26" s="175"/>
      <c r="W26" s="145"/>
      <c r="X26" s="175"/>
      <c r="Y26" s="175"/>
      <c r="Z26" s="175"/>
      <c r="AA26" s="2"/>
      <c r="AC26" s="4"/>
      <c r="AD26" s="4"/>
      <c r="AE26" s="4"/>
    </row>
    <row r="27" spans="1:31" s="6" customFormat="1" ht="14.25" thickTop="1" thickBot="1" x14ac:dyDescent="0.25">
      <c r="B27" s="159">
        <v>8</v>
      </c>
      <c r="C27" s="211" t="s">
        <v>163</v>
      </c>
      <c r="D27" s="205">
        <f>SUM(G27:X27)</f>
        <v>7</v>
      </c>
      <c r="E27" s="212"/>
      <c r="F27" s="163"/>
      <c r="G27" s="151"/>
      <c r="H27" s="152"/>
      <c r="I27" s="151"/>
      <c r="J27" s="152"/>
      <c r="K27" s="153"/>
      <c r="L27" s="154"/>
      <c r="M27" s="153"/>
      <c r="N27" s="152">
        <v>1</v>
      </c>
      <c r="O27" s="153">
        <v>1</v>
      </c>
      <c r="P27" s="152">
        <v>1</v>
      </c>
      <c r="Q27" s="153">
        <v>1</v>
      </c>
      <c r="R27" s="154">
        <v>1</v>
      </c>
      <c r="S27" s="153">
        <v>1</v>
      </c>
      <c r="T27" s="152">
        <v>1</v>
      </c>
      <c r="U27" s="153"/>
      <c r="V27" s="152"/>
      <c r="W27" s="153"/>
      <c r="X27" s="152"/>
      <c r="Y27" s="153"/>
      <c r="Z27" s="152"/>
    </row>
    <row r="28" spans="1:31" s="4" customFormat="1" ht="12.75" customHeight="1" thickTop="1" x14ac:dyDescent="0.2">
      <c r="B28" s="69">
        <v>54</v>
      </c>
      <c r="C28" s="41" t="s">
        <v>39</v>
      </c>
      <c r="D28" s="205">
        <f>SUM(G28:X28)</f>
        <v>4</v>
      </c>
      <c r="E28" s="249"/>
      <c r="F28" s="150"/>
      <c r="G28" s="151"/>
      <c r="H28" s="152"/>
      <c r="I28" s="151">
        <v>1</v>
      </c>
      <c r="J28" s="242">
        <v>1</v>
      </c>
      <c r="K28" s="153"/>
      <c r="L28" s="154">
        <v>1</v>
      </c>
      <c r="M28" s="153">
        <v>1</v>
      </c>
      <c r="N28" s="152"/>
      <c r="O28" s="153"/>
      <c r="P28" s="152"/>
      <c r="Q28" s="155"/>
      <c r="R28" s="156"/>
      <c r="S28" s="153"/>
      <c r="T28" s="152"/>
      <c r="U28" s="153"/>
      <c r="V28" s="152"/>
      <c r="W28" s="157"/>
      <c r="X28" s="158"/>
      <c r="Y28" s="157"/>
      <c r="Z28" s="158"/>
      <c r="AC28" s="5"/>
      <c r="AD28" s="5"/>
      <c r="AE28" s="5"/>
    </row>
    <row r="29" spans="1:31" s="5" customFormat="1" ht="12.75" x14ac:dyDescent="0.2">
      <c r="B29" s="43">
        <v>93</v>
      </c>
      <c r="C29" s="32" t="s">
        <v>37</v>
      </c>
      <c r="D29" s="205">
        <f>SUM(G29:X29)</f>
        <v>3</v>
      </c>
      <c r="E29" s="162"/>
      <c r="F29" s="163"/>
      <c r="G29" s="151">
        <v>1</v>
      </c>
      <c r="H29" s="164"/>
      <c r="I29" s="151"/>
      <c r="J29" s="164"/>
      <c r="K29" s="165">
        <v>1</v>
      </c>
      <c r="L29" s="166"/>
      <c r="M29" s="165"/>
      <c r="N29" s="164"/>
      <c r="O29" s="165"/>
      <c r="P29" s="164"/>
      <c r="Q29" s="165"/>
      <c r="R29" s="166"/>
      <c r="S29" s="165"/>
      <c r="T29" s="164"/>
      <c r="U29" s="165"/>
      <c r="V29" s="164">
        <v>1</v>
      </c>
      <c r="W29" s="165"/>
      <c r="X29" s="164"/>
      <c r="Y29" s="165"/>
      <c r="Z29" s="164"/>
      <c r="AC29" s="6"/>
      <c r="AD29" s="6"/>
      <c r="AE29" s="6"/>
    </row>
    <row r="30" spans="1:31" s="6" customFormat="1" ht="12.75" x14ac:dyDescent="0.2">
      <c r="B30" s="43">
        <v>77</v>
      </c>
      <c r="C30" s="32" t="s">
        <v>36</v>
      </c>
      <c r="D30" s="205">
        <f>SUM(G30:X30)</f>
        <v>2</v>
      </c>
      <c r="E30" s="162"/>
      <c r="F30" s="163"/>
      <c r="G30" s="151"/>
      <c r="H30" s="164">
        <v>1</v>
      </c>
      <c r="I30" s="151"/>
      <c r="J30" s="23"/>
      <c r="K30" s="151"/>
      <c r="L30" s="241"/>
      <c r="M30" s="151"/>
      <c r="N30" s="242"/>
      <c r="O30" s="151"/>
      <c r="P30" s="242"/>
      <c r="Q30" s="151"/>
      <c r="R30" s="241"/>
      <c r="S30" s="151"/>
      <c r="T30" s="242"/>
      <c r="U30" s="151">
        <v>1</v>
      </c>
      <c r="V30" s="242"/>
      <c r="W30" s="151"/>
      <c r="X30" s="242"/>
      <c r="Y30" s="151"/>
      <c r="Z30" s="242"/>
    </row>
    <row r="31" spans="1:31" s="6" customFormat="1" ht="13.5" thickBot="1" x14ac:dyDescent="0.25">
      <c r="B31" s="233"/>
      <c r="C31" s="160"/>
      <c r="D31" s="342"/>
      <c r="E31" s="212"/>
      <c r="F31" s="163"/>
      <c r="G31" s="213"/>
      <c r="H31" s="214"/>
      <c r="I31" s="213"/>
      <c r="J31" s="214"/>
      <c r="K31" s="215"/>
      <c r="L31" s="216"/>
      <c r="M31" s="215"/>
      <c r="N31" s="214"/>
      <c r="O31" s="215"/>
      <c r="P31" s="214"/>
      <c r="Q31" s="215"/>
      <c r="R31" s="216"/>
      <c r="S31" s="215"/>
      <c r="T31" s="214"/>
      <c r="U31" s="215"/>
      <c r="V31" s="214"/>
      <c r="W31" s="215"/>
      <c r="X31" s="214"/>
      <c r="Y31" s="215"/>
      <c r="Z31" s="214"/>
      <c r="AC31" s="2"/>
      <c r="AD31" s="2"/>
      <c r="AE31" s="2"/>
    </row>
    <row r="32" spans="1:31" ht="18.75" thickBot="1" x14ac:dyDescent="0.3">
      <c r="B32" s="202"/>
      <c r="C32" s="202" t="s">
        <v>180</v>
      </c>
      <c r="D32" s="198"/>
      <c r="E32" s="217"/>
      <c r="F32" s="217"/>
      <c r="G32" s="198"/>
      <c r="H32" s="198"/>
      <c r="I32" s="218"/>
      <c r="J32" s="198"/>
      <c r="K32" s="198"/>
      <c r="L32" s="198"/>
      <c r="M32" s="198"/>
      <c r="N32" s="198"/>
      <c r="O32" s="198"/>
      <c r="P32" s="218"/>
      <c r="Q32" s="218"/>
      <c r="R32" s="198"/>
      <c r="S32" s="198"/>
      <c r="T32" s="218"/>
      <c r="U32" s="218"/>
      <c r="V32" s="198"/>
      <c r="W32" s="218"/>
      <c r="X32" s="218"/>
      <c r="Y32" s="218"/>
      <c r="Z32" s="218"/>
      <c r="AA32" s="2"/>
    </row>
    <row r="33" spans="1:27" ht="13.5" thickTop="1" x14ac:dyDescent="0.2">
      <c r="B33" s="69">
        <v>8</v>
      </c>
      <c r="C33" s="211" t="s">
        <v>163</v>
      </c>
      <c r="D33" s="219">
        <f>SUM(G33:X33)</f>
        <v>5</v>
      </c>
      <c r="E33" s="212"/>
      <c r="F33" s="163"/>
      <c r="G33" s="157"/>
      <c r="H33" s="158"/>
      <c r="I33" s="157"/>
      <c r="J33" s="158"/>
      <c r="K33" s="157"/>
      <c r="L33" s="169"/>
      <c r="M33" s="157"/>
      <c r="N33" s="158"/>
      <c r="O33" s="157">
        <v>1</v>
      </c>
      <c r="P33" s="158">
        <v>1</v>
      </c>
      <c r="Q33" s="157">
        <v>1</v>
      </c>
      <c r="R33" s="169">
        <v>1</v>
      </c>
      <c r="S33" s="157"/>
      <c r="T33" s="158">
        <v>1</v>
      </c>
      <c r="U33" s="157"/>
      <c r="V33" s="158"/>
      <c r="W33" s="157"/>
      <c r="X33" s="158"/>
      <c r="Y33" s="157"/>
      <c r="Z33" s="158"/>
      <c r="AA33" s="2"/>
    </row>
    <row r="34" spans="1:27" ht="13.5" thickBot="1" x14ac:dyDescent="0.25">
      <c r="B34" s="69">
        <v>54</v>
      </c>
      <c r="C34" s="41" t="s">
        <v>39</v>
      </c>
      <c r="D34" s="219">
        <f>SUM(G34:X34)</f>
        <v>5</v>
      </c>
      <c r="E34" s="171"/>
      <c r="F34" s="172"/>
      <c r="G34" s="180"/>
      <c r="H34" s="188"/>
      <c r="I34" s="180">
        <v>1</v>
      </c>
      <c r="J34" s="188">
        <v>1</v>
      </c>
      <c r="K34" s="180">
        <v>1</v>
      </c>
      <c r="L34" s="181"/>
      <c r="M34" s="182"/>
      <c r="N34" s="183">
        <v>1</v>
      </c>
      <c r="O34" s="182"/>
      <c r="P34" s="183"/>
      <c r="Q34" s="182"/>
      <c r="R34" s="184"/>
      <c r="S34" s="180"/>
      <c r="T34" s="179"/>
      <c r="U34" s="178">
        <v>1</v>
      </c>
      <c r="V34" s="179"/>
      <c r="W34" s="178"/>
      <c r="X34" s="179"/>
      <c r="Y34" s="178"/>
      <c r="Z34" s="179"/>
      <c r="AA34" s="2"/>
    </row>
    <row r="35" spans="1:27" ht="13.5" thickBot="1" x14ac:dyDescent="0.25">
      <c r="B35" s="43">
        <v>93</v>
      </c>
      <c r="C35" s="32" t="s">
        <v>37</v>
      </c>
      <c r="D35" s="205">
        <f>SUM(G35:X35)</f>
        <v>3</v>
      </c>
      <c r="E35" s="223"/>
      <c r="F35" s="172"/>
      <c r="G35" s="153"/>
      <c r="H35" s="152">
        <v>1</v>
      </c>
      <c r="I35" s="153"/>
      <c r="J35" s="152"/>
      <c r="K35" s="153"/>
      <c r="L35" s="154">
        <v>1</v>
      </c>
      <c r="M35" s="153">
        <v>1</v>
      </c>
      <c r="N35" s="152"/>
      <c r="O35" s="153"/>
      <c r="P35" s="152"/>
      <c r="Q35" s="153"/>
      <c r="R35" s="152"/>
      <c r="S35" s="153"/>
      <c r="T35" s="152"/>
      <c r="U35" s="153"/>
      <c r="V35" s="152"/>
      <c r="W35" s="153"/>
      <c r="X35" s="152"/>
      <c r="Y35" s="153"/>
      <c r="Z35" s="152"/>
      <c r="AA35" s="2"/>
    </row>
    <row r="36" spans="1:27" ht="12.75" x14ac:dyDescent="0.2">
      <c r="B36" s="43">
        <v>77</v>
      </c>
      <c r="C36" s="32" t="s">
        <v>36</v>
      </c>
      <c r="D36" s="219">
        <f>SUM(G36:X36)</f>
        <v>2</v>
      </c>
      <c r="E36" s="162"/>
      <c r="F36" s="163"/>
      <c r="G36" s="178">
        <v>1</v>
      </c>
      <c r="H36" s="179"/>
      <c r="I36" s="178"/>
      <c r="J36" s="179"/>
      <c r="K36" s="178"/>
      <c r="L36" s="206"/>
      <c r="M36" s="178"/>
      <c r="N36" s="179"/>
      <c r="O36" s="178"/>
      <c r="P36" s="179"/>
      <c r="Q36" s="165"/>
      <c r="R36" s="166"/>
      <c r="S36" s="178"/>
      <c r="T36" s="188"/>
      <c r="U36" s="57"/>
      <c r="V36" s="188">
        <v>1</v>
      </c>
      <c r="W36" s="57"/>
      <c r="X36" s="188"/>
      <c r="Y36" s="57"/>
      <c r="Z36" s="188"/>
      <c r="AA36" s="2"/>
    </row>
    <row r="37" spans="1:27" ht="12.75" x14ac:dyDescent="0.2">
      <c r="B37" s="43">
        <v>28</v>
      </c>
      <c r="C37" s="245" t="s">
        <v>143</v>
      </c>
      <c r="D37" s="219">
        <f>SUM(G37:X37)</f>
        <v>1</v>
      </c>
      <c r="E37" s="162"/>
      <c r="F37" s="163"/>
      <c r="G37" s="178"/>
      <c r="H37" s="179"/>
      <c r="I37" s="178"/>
      <c r="J37" s="179"/>
      <c r="K37" s="178"/>
      <c r="L37" s="206"/>
      <c r="M37" s="178"/>
      <c r="N37" s="179"/>
      <c r="O37" s="178"/>
      <c r="P37" s="179"/>
      <c r="Q37" s="165"/>
      <c r="R37" s="166"/>
      <c r="S37" s="178">
        <v>1</v>
      </c>
      <c r="T37" s="188"/>
      <c r="U37" s="57"/>
      <c r="V37" s="188"/>
      <c r="W37" s="57"/>
      <c r="X37" s="188"/>
      <c r="Y37" s="57"/>
      <c r="Z37" s="188"/>
      <c r="AA37" s="2"/>
    </row>
    <row r="38" spans="1:27" ht="12.75" x14ac:dyDescent="0.2">
      <c r="B38" s="3"/>
      <c r="C38" s="42" t="s">
        <v>34</v>
      </c>
      <c r="D38" s="30">
        <f>AVERAGE(G38:R38)</f>
        <v>8.5</v>
      </c>
      <c r="E38" s="224">
        <f t="shared" ref="E38:F38" si="2">COUNTA(E12:E25)</f>
        <v>0</v>
      </c>
      <c r="F38" s="224">
        <f t="shared" si="2"/>
        <v>0</v>
      </c>
      <c r="G38" s="224">
        <f>COUNTA(G11:G25)</f>
        <v>7</v>
      </c>
      <c r="H38" s="224">
        <f>COUNTA(H11:H25)</f>
        <v>7</v>
      </c>
      <c r="I38" s="224">
        <f t="shared" ref="I38:AA38" si="3">COUNTA(I11:I25)</f>
        <v>8</v>
      </c>
      <c r="J38" s="224">
        <f t="shared" si="3"/>
        <v>8</v>
      </c>
      <c r="K38" s="224">
        <f t="shared" si="3"/>
        <v>7</v>
      </c>
      <c r="L38" s="224">
        <f t="shared" si="3"/>
        <v>7</v>
      </c>
      <c r="M38" s="224">
        <f t="shared" si="3"/>
        <v>9</v>
      </c>
      <c r="N38" s="224">
        <f t="shared" si="3"/>
        <v>9</v>
      </c>
      <c r="O38" s="224">
        <f t="shared" si="3"/>
        <v>9</v>
      </c>
      <c r="P38" s="224">
        <f t="shared" si="3"/>
        <v>9</v>
      </c>
      <c r="Q38" s="224">
        <f t="shared" si="3"/>
        <v>11</v>
      </c>
      <c r="R38" s="224">
        <f t="shared" si="3"/>
        <v>11</v>
      </c>
      <c r="S38" s="224">
        <f t="shared" si="3"/>
        <v>10</v>
      </c>
      <c r="T38" s="224">
        <f t="shared" si="3"/>
        <v>10</v>
      </c>
      <c r="U38" s="224">
        <f t="shared" si="3"/>
        <v>12</v>
      </c>
      <c r="V38" s="224">
        <f t="shared" si="3"/>
        <v>12</v>
      </c>
      <c r="W38" s="224">
        <f t="shared" si="3"/>
        <v>0</v>
      </c>
      <c r="X38" s="224">
        <f t="shared" si="3"/>
        <v>0</v>
      </c>
      <c r="Y38" s="224">
        <f t="shared" si="3"/>
        <v>0</v>
      </c>
      <c r="Z38" s="224">
        <f t="shared" si="3"/>
        <v>0</v>
      </c>
      <c r="AA38" s="224">
        <f t="shared" si="3"/>
        <v>14</v>
      </c>
    </row>
    <row r="39" spans="1:27" ht="12.75" x14ac:dyDescent="0.2">
      <c r="A39" s="9"/>
      <c r="B39" s="2"/>
      <c r="C39" s="232" t="s">
        <v>56</v>
      </c>
      <c r="D39" s="3">
        <f>COUNTA(D11:D25)</f>
        <v>14</v>
      </c>
      <c r="V39" s="2"/>
      <c r="W39" s="2"/>
      <c r="Y39" s="2"/>
      <c r="AA39" s="2"/>
    </row>
    <row r="40" spans="1:27" x14ac:dyDescent="0.15">
      <c r="W40" s="2"/>
      <c r="X40" s="21"/>
      <c r="Y40" s="2"/>
      <c r="Z40" s="21"/>
      <c r="AA40" s="2"/>
    </row>
    <row r="43" spans="1:27" ht="14.25" customHeight="1" x14ac:dyDescent="0.15"/>
  </sheetData>
  <sortState ref="B11:AA24">
    <sortCondition descending="1" ref="D11:D24"/>
  </sortState>
  <mergeCells count="29">
    <mergeCell ref="G7:H7"/>
    <mergeCell ref="I7:J7"/>
    <mergeCell ref="K7:L7"/>
    <mergeCell ref="M7:N7"/>
    <mergeCell ref="O7:P7"/>
    <mergeCell ref="G8:H8"/>
    <mergeCell ref="I8:J8"/>
    <mergeCell ref="K8:L8"/>
    <mergeCell ref="M8:N8"/>
    <mergeCell ref="O8:P8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9:H9"/>
    <mergeCell ref="I9:J9"/>
    <mergeCell ref="K9:L9"/>
    <mergeCell ref="M9:N9"/>
    <mergeCell ref="O9:P9"/>
  </mergeCells>
  <conditionalFormatting sqref="C20">
    <cfRule type="duplicateValues" dxfId="112" priority="94"/>
  </conditionalFormatting>
  <conditionalFormatting sqref="C21:C23 C18:C19 C11:C15">
    <cfRule type="duplicateValues" dxfId="111" priority="133"/>
  </conditionalFormatting>
  <conditionalFormatting sqref="P32">
    <cfRule type="cellIs" dxfId="110" priority="36" stopIfTrue="1" operator="greaterThan">
      <formula>0</formula>
    </cfRule>
  </conditionalFormatting>
  <conditionalFormatting sqref="E31:G31 K31:L31 O31:Z31 H30 O28:Z29 K28:L29 G28:H29">
    <cfRule type="cellIs" dxfId="109" priority="34" stopIfTrue="1" operator="greaterThan">
      <formula>0</formula>
    </cfRule>
  </conditionalFormatting>
  <conditionalFormatting sqref="G33:Z33 G37:Z37">
    <cfRule type="cellIs" dxfId="108" priority="31" stopIfTrue="1" operator="greaterThan">
      <formula>0</formula>
    </cfRule>
  </conditionalFormatting>
  <conditionalFormatting sqref="H31">
    <cfRule type="cellIs" dxfId="107" priority="35" stopIfTrue="1" operator="greaterThan">
      <formula>0</formula>
    </cfRule>
  </conditionalFormatting>
  <conditionalFormatting sqref="M31:N31 M28:N29">
    <cfRule type="cellIs" dxfId="106" priority="33" stopIfTrue="1" operator="greaterThan">
      <formula>0</formula>
    </cfRule>
  </conditionalFormatting>
  <conditionalFormatting sqref="J26 I32">
    <cfRule type="cellIs" dxfId="105" priority="30" stopIfTrue="1" operator="greaterThan">
      <formula>0</formula>
    </cfRule>
  </conditionalFormatting>
  <conditionalFormatting sqref="I31 J30 I28:J29">
    <cfRule type="cellIs" dxfId="104" priority="28" stopIfTrue="1" operator="greaterThan">
      <formula>0</formula>
    </cfRule>
  </conditionalFormatting>
  <conditionalFormatting sqref="J31">
    <cfRule type="cellIs" dxfId="103" priority="29" stopIfTrue="1" operator="greaterThan">
      <formula>0</formula>
    </cfRule>
  </conditionalFormatting>
  <conditionalFormatting sqref="E27:G27 K27:L27 O27:Z27">
    <cfRule type="cellIs" dxfId="102" priority="24" stopIfTrue="1" operator="greaterThan">
      <formula>0</formula>
    </cfRule>
  </conditionalFormatting>
  <conditionalFormatting sqref="H27">
    <cfRule type="cellIs" dxfId="101" priority="25" stopIfTrue="1" operator="greaterThan">
      <formula>0</formula>
    </cfRule>
  </conditionalFormatting>
  <conditionalFormatting sqref="M27:N27">
    <cfRule type="cellIs" dxfId="100" priority="23" stopIfTrue="1" operator="greaterThan">
      <formula>0</formula>
    </cfRule>
  </conditionalFormatting>
  <conditionalFormatting sqref="I27">
    <cfRule type="cellIs" dxfId="99" priority="21" stopIfTrue="1" operator="greaterThan">
      <formula>0</formula>
    </cfRule>
  </conditionalFormatting>
  <conditionalFormatting sqref="J27">
    <cfRule type="cellIs" dxfId="98" priority="22" stopIfTrue="1" operator="greaterThan">
      <formula>0</formula>
    </cfRule>
  </conditionalFormatting>
  <conditionalFormatting sqref="E30:G30 K30:L30 O30:Z30">
    <cfRule type="cellIs" dxfId="97" priority="19" stopIfTrue="1" operator="greaterThan">
      <formula>0</formula>
    </cfRule>
  </conditionalFormatting>
  <conditionalFormatting sqref="M30:N30">
    <cfRule type="cellIs" dxfId="96" priority="18" stopIfTrue="1" operator="greaterThan">
      <formula>0</formula>
    </cfRule>
  </conditionalFormatting>
  <conditionalFormatting sqref="I30">
    <cfRule type="cellIs" dxfId="95" priority="16" stopIfTrue="1" operator="greaterThan">
      <formula>0</formula>
    </cfRule>
  </conditionalFormatting>
  <conditionalFormatting sqref="AA9">
    <cfRule type="expression" dxfId="94" priority="15">
      <formula>$AA$9&lt;0</formula>
    </cfRule>
  </conditionalFormatting>
  <conditionalFormatting sqref="C28:C29">
    <cfRule type="duplicateValues" dxfId="93" priority="14"/>
  </conditionalFormatting>
  <conditionalFormatting sqref="C30">
    <cfRule type="duplicateValues" dxfId="92" priority="11"/>
  </conditionalFormatting>
  <conditionalFormatting sqref="C33">
    <cfRule type="duplicateValues" dxfId="91" priority="10"/>
  </conditionalFormatting>
  <conditionalFormatting sqref="O34:Z35 K34:L35 G34:H35">
    <cfRule type="cellIs" dxfId="90" priority="8" stopIfTrue="1" operator="greaterThan">
      <formula>0</formula>
    </cfRule>
  </conditionalFormatting>
  <conditionalFormatting sqref="M34:N35">
    <cfRule type="cellIs" dxfId="89" priority="9" stopIfTrue="1" operator="greaterThan">
      <formula>0</formula>
    </cfRule>
  </conditionalFormatting>
  <conditionalFormatting sqref="I34:J35">
    <cfRule type="cellIs" dxfId="88" priority="7" stopIfTrue="1" operator="greaterThan">
      <formula>0</formula>
    </cfRule>
  </conditionalFormatting>
  <conditionalFormatting sqref="E34:F35">
    <cfRule type="cellIs" dxfId="87" priority="6" stopIfTrue="1" operator="greaterThan">
      <formula>0</formula>
    </cfRule>
  </conditionalFormatting>
  <conditionalFormatting sqref="C35">
    <cfRule type="duplicateValues" dxfId="86" priority="4"/>
  </conditionalFormatting>
  <conditionalFormatting sqref="G36:Z36">
    <cfRule type="cellIs" dxfId="85" priority="3" stopIfTrue="1" operator="greaterThan">
      <formula>0</formula>
    </cfRule>
  </conditionalFormatting>
  <conditionalFormatting sqref="C36">
    <cfRule type="duplicateValues" dxfId="84" priority="2"/>
  </conditionalFormatting>
  <conditionalFormatting sqref="C24">
    <cfRule type="duplicateValues" dxfId="83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5"/>
  <sheetViews>
    <sheetView topLeftCell="A7" zoomScale="80" zoomScaleNormal="8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D30" sqref="D30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409" t="s">
        <v>59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398">
        <v>1</v>
      </c>
      <c r="H7" s="404"/>
      <c r="I7" s="398">
        <v>2</v>
      </c>
      <c r="J7" s="404"/>
      <c r="K7" s="407" t="s">
        <v>17</v>
      </c>
      <c r="L7" s="408"/>
      <c r="M7" s="398">
        <v>4</v>
      </c>
      <c r="N7" s="399"/>
      <c r="O7" s="398">
        <v>5</v>
      </c>
      <c r="P7" s="399"/>
      <c r="Q7" s="398">
        <v>6</v>
      </c>
      <c r="R7" s="399"/>
      <c r="S7" s="398">
        <v>7</v>
      </c>
      <c r="T7" s="399"/>
      <c r="U7" s="113">
        <v>8</v>
      </c>
      <c r="V7" s="114"/>
      <c r="W7" s="398">
        <v>9</v>
      </c>
      <c r="X7" s="399"/>
      <c r="Y7" s="398">
        <v>10</v>
      </c>
      <c r="Z7" s="399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0" t="s">
        <v>22</v>
      </c>
      <c r="H8" s="400"/>
      <c r="I8" s="400" t="s">
        <v>29</v>
      </c>
      <c r="J8" s="400"/>
      <c r="K8" s="400" t="s">
        <v>22</v>
      </c>
      <c r="L8" s="400"/>
      <c r="M8" s="400" t="s">
        <v>23</v>
      </c>
      <c r="N8" s="400"/>
      <c r="O8" s="400" t="s">
        <v>30</v>
      </c>
      <c r="P8" s="400"/>
      <c r="Q8" s="405" t="s">
        <v>23</v>
      </c>
      <c r="R8" s="406"/>
      <c r="S8" s="400" t="s">
        <v>16</v>
      </c>
      <c r="T8" s="400"/>
      <c r="U8" s="405" t="s">
        <v>24</v>
      </c>
      <c r="V8" s="406"/>
      <c r="W8" s="400" t="s">
        <v>30</v>
      </c>
      <c r="X8" s="400"/>
      <c r="Y8" s="400" t="s">
        <v>31</v>
      </c>
      <c r="Z8" s="400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02">
        <v>42763</v>
      </c>
      <c r="H9" s="401"/>
      <c r="I9" s="401">
        <v>42777</v>
      </c>
      <c r="J9" s="401"/>
      <c r="K9" s="403">
        <v>42798</v>
      </c>
      <c r="L9" s="402"/>
      <c r="M9" s="401">
        <v>42854</v>
      </c>
      <c r="N9" s="401"/>
      <c r="O9" s="401">
        <v>42889</v>
      </c>
      <c r="P9" s="401"/>
      <c r="Q9" s="403">
        <v>42924</v>
      </c>
      <c r="R9" s="402"/>
      <c r="S9" s="401">
        <v>42952</v>
      </c>
      <c r="T9" s="401"/>
      <c r="U9" s="403">
        <v>42994</v>
      </c>
      <c r="V9" s="402"/>
      <c r="W9" s="401">
        <v>43036</v>
      </c>
      <c r="X9" s="401"/>
      <c r="Y9" s="401">
        <v>43071</v>
      </c>
      <c r="Z9" s="401"/>
      <c r="AA9" s="49" t="e">
        <f>SUM(AA11:AA19)-(#REF!+#REF!+#REF!)</f>
        <v>#REF!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98</v>
      </c>
      <c r="C11" s="32" t="s">
        <v>89</v>
      </c>
      <c r="D11" s="116">
        <f>SUM(G11:X11)</f>
        <v>20</v>
      </c>
      <c r="E11" s="53"/>
      <c r="F11" s="117"/>
      <c r="G11" s="75"/>
      <c r="H11" s="55"/>
      <c r="I11" s="55"/>
      <c r="J11" s="78"/>
      <c r="K11" s="54"/>
      <c r="L11" s="46"/>
      <c r="M11" s="45"/>
      <c r="N11" s="46"/>
      <c r="O11" s="17">
        <v>4</v>
      </c>
      <c r="P11" s="46">
        <v>0</v>
      </c>
      <c r="Q11" s="45">
        <v>4</v>
      </c>
      <c r="R11" s="47">
        <v>4</v>
      </c>
      <c r="S11" s="17">
        <v>4</v>
      </c>
      <c r="T11" s="63">
        <v>0</v>
      </c>
      <c r="U11" s="17">
        <v>4</v>
      </c>
      <c r="V11" s="67">
        <v>0</v>
      </c>
      <c r="W11" s="17"/>
      <c r="X11" s="18"/>
      <c r="Y11" s="17"/>
      <c r="Z11" s="18"/>
      <c r="AA11" s="28">
        <f t="shared" ref="AA11:AA19" si="0">IF(G11&gt;0,IF(G11=MAX($G$11:$G$34),1,0))+IF(H11&gt;0,IF(H11=MAX($H$11:$H$34),1,0))+IF(I11&gt;0,IF(I11=MAX($I$11:$I$34),1,0))+IF(J11&gt;0,IF(J11=MAX($J$11:$J$34),1,0))+IF(K11&gt;0,IF(K11=MAX($K$11:$K$34),1,0))+IF(L11&gt;0,IF(L11=MAX($L$11:$L$34),1,0))+IF(M11&gt;0,IF(M11=MAX($M$11:$M$34),1,0))+IF(N11&gt;0,IF(N11=MAX($N$11:$N$34),1,0))+IF(O11&gt;0,IF(O11=MAX($O$11:$O$34),1,0))+IF(P11&gt;0,IF(P11=MAX($P$11:$P$34),1,0))+IF(Q11&gt;0,IF(Q11=MAX($Q$11:$Q$34),1,0))+IF(R11&gt;0,IF(R11=MAX($R$11:$R$34),1,0))+IF(S11&gt;0,IF(S11=MAX($S$11:$S$34),1,0))+IF(T11&gt;0,IF(T11=MAX($T$11:$T$34),1,0))+IF(U11&gt;0,IF(U11=MAX($U$11:$U$34),1,0))+IF(V11&gt;0,IF(V11=MAX($V$11:$V$34),1,0))+IF(W11&gt;0,IF(W11=MAX($W$11:$W$34),1,0))+IF(X11&gt;0,IF(X11=MAX($X$11:$X$34),1,0))+IF(Y11&gt;0,IF(Y11=MAX($Y$11:$Y$34),1,0))+IF(Z11&gt;0,IF(Z11=MAX($Z$11:$Z$34),1,0))</f>
        <v>5</v>
      </c>
      <c r="AC11" s="138" t="s">
        <v>6</v>
      </c>
      <c r="AE11" s="67">
        <v>0</v>
      </c>
    </row>
    <row r="12" spans="1:77" ht="14.25" customHeight="1" x14ac:dyDescent="0.2">
      <c r="A12" s="69">
        <v>2</v>
      </c>
      <c r="B12" s="69">
        <v>81</v>
      </c>
      <c r="C12" s="41" t="s">
        <v>35</v>
      </c>
      <c r="D12" s="120">
        <f>SUM(G12:X12)</f>
        <v>4</v>
      </c>
      <c r="E12" s="53"/>
      <c r="F12" s="119"/>
      <c r="G12" s="75">
        <v>4</v>
      </c>
      <c r="H12" s="252">
        <v>0</v>
      </c>
      <c r="I12" s="67">
        <v>0</v>
      </c>
      <c r="J12" s="63">
        <v>0</v>
      </c>
      <c r="K12" s="54"/>
      <c r="L12" s="18"/>
      <c r="M12" s="17"/>
      <c r="N12" s="18"/>
      <c r="O12" s="17"/>
      <c r="P12" s="11"/>
      <c r="Q12" s="17"/>
      <c r="R12" s="48"/>
      <c r="S12" s="17"/>
      <c r="T12" s="71"/>
      <c r="U12" s="10"/>
      <c r="V12" s="18"/>
      <c r="W12" s="17"/>
      <c r="X12" s="18"/>
      <c r="Y12" s="17"/>
      <c r="Z12" s="18"/>
      <c r="AA12" s="19">
        <f t="shared" si="0"/>
        <v>1</v>
      </c>
      <c r="AC12" s="139" t="s">
        <v>11</v>
      </c>
      <c r="AE12" s="65">
        <v>0</v>
      </c>
    </row>
    <row r="13" spans="1:77" ht="12.75" x14ac:dyDescent="0.2">
      <c r="A13" s="43">
        <v>3</v>
      </c>
      <c r="B13" s="43">
        <v>10</v>
      </c>
      <c r="C13" s="32" t="s">
        <v>168</v>
      </c>
      <c r="D13" s="120">
        <f>SUM(G13:X13)</f>
        <v>4</v>
      </c>
      <c r="E13" s="53"/>
      <c r="F13" s="119"/>
      <c r="G13" s="75"/>
      <c r="H13" s="18"/>
      <c r="I13" s="63">
        <v>0</v>
      </c>
      <c r="J13" s="63">
        <v>0</v>
      </c>
      <c r="K13" s="54"/>
      <c r="L13" s="18"/>
      <c r="M13" s="17"/>
      <c r="N13" s="11"/>
      <c r="O13" s="83">
        <v>0</v>
      </c>
      <c r="P13" s="11">
        <v>4</v>
      </c>
      <c r="Q13" s="17"/>
      <c r="R13" s="48"/>
      <c r="S13" s="17"/>
      <c r="T13" s="55"/>
      <c r="U13" s="17"/>
      <c r="V13" s="18"/>
      <c r="W13" s="17"/>
      <c r="X13" s="18"/>
      <c r="Y13" s="17"/>
      <c r="Z13" s="18"/>
      <c r="AA13" s="19">
        <f t="shared" si="0"/>
        <v>1</v>
      </c>
      <c r="AC13" s="140" t="s">
        <v>14</v>
      </c>
      <c r="AE13" s="66">
        <v>0</v>
      </c>
    </row>
    <row r="14" spans="1:77" ht="12.75" x14ac:dyDescent="0.2">
      <c r="A14" s="69">
        <v>4</v>
      </c>
      <c r="B14" s="43"/>
      <c r="C14" s="32"/>
      <c r="D14" s="118"/>
      <c r="E14" s="53"/>
      <c r="F14" s="119"/>
      <c r="G14" s="75"/>
      <c r="H14" s="18"/>
      <c r="I14" s="17"/>
      <c r="J14" s="78"/>
      <c r="K14" s="54"/>
      <c r="L14" s="18"/>
      <c r="M14" s="17"/>
      <c r="N14" s="18"/>
      <c r="O14" s="70"/>
      <c r="P14" s="18"/>
      <c r="Q14" s="17"/>
      <c r="R14" s="48"/>
      <c r="S14" s="17"/>
      <c r="T14" s="18"/>
      <c r="U14" s="73"/>
      <c r="V14" s="18"/>
      <c r="W14" s="17"/>
      <c r="X14" s="18"/>
      <c r="Y14" s="17"/>
      <c r="Z14" s="18"/>
      <c r="AA14" s="19">
        <f t="shared" si="0"/>
        <v>0</v>
      </c>
      <c r="AC14" s="134" t="s">
        <v>4</v>
      </c>
      <c r="AD14" s="5"/>
      <c r="AE14" s="63">
        <v>0</v>
      </c>
    </row>
    <row r="15" spans="1:77" ht="12.75" x14ac:dyDescent="0.2">
      <c r="A15" s="43">
        <v>5</v>
      </c>
      <c r="B15" s="43"/>
      <c r="C15" s="32"/>
      <c r="D15" s="118"/>
      <c r="E15" s="53"/>
      <c r="F15" s="119"/>
      <c r="G15" s="75"/>
      <c r="H15" s="18"/>
      <c r="I15" s="17"/>
      <c r="J15" s="78"/>
      <c r="K15" s="17"/>
      <c r="L15" s="18"/>
      <c r="M15" s="17"/>
      <c r="N15" s="18"/>
      <c r="O15" s="17"/>
      <c r="P15" s="18"/>
      <c r="Q15" s="17"/>
      <c r="R15" s="48"/>
      <c r="S15" s="17"/>
      <c r="T15" s="18"/>
      <c r="U15" s="10"/>
      <c r="V15" s="71"/>
      <c r="W15" s="17"/>
      <c r="X15" s="18"/>
      <c r="Y15" s="17"/>
      <c r="Z15" s="18"/>
      <c r="AA15" s="19">
        <f t="shared" si="0"/>
        <v>0</v>
      </c>
      <c r="AC15" s="135" t="s">
        <v>5</v>
      </c>
      <c r="AD15" s="6"/>
      <c r="AE15" s="6"/>
    </row>
    <row r="16" spans="1:77" ht="12.75" x14ac:dyDescent="0.2">
      <c r="A16" s="69">
        <v>6</v>
      </c>
      <c r="B16" s="69"/>
      <c r="C16" s="41"/>
      <c r="D16" s="118"/>
      <c r="E16" s="53"/>
      <c r="F16" s="119"/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A16" s="19">
        <f t="shared" si="0"/>
        <v>0</v>
      </c>
      <c r="AC16" s="137" t="s">
        <v>21</v>
      </c>
    </row>
    <row r="17" spans="1:29" ht="12.75" x14ac:dyDescent="0.2">
      <c r="A17" s="43">
        <v>7</v>
      </c>
      <c r="B17" s="69"/>
      <c r="C17" s="121"/>
      <c r="D17" s="118"/>
      <c r="E17" s="53"/>
      <c r="F17" s="119"/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A17" s="19">
        <f t="shared" si="0"/>
        <v>0</v>
      </c>
      <c r="AC17" s="141" t="s">
        <v>10</v>
      </c>
    </row>
    <row r="18" spans="1:29" ht="12.75" x14ac:dyDescent="0.2">
      <c r="A18" s="69">
        <v>8</v>
      </c>
      <c r="B18" s="69"/>
      <c r="C18" s="41"/>
      <c r="D18" s="118"/>
      <c r="E18" s="53"/>
      <c r="F18" s="119"/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A18" s="19">
        <f t="shared" si="0"/>
        <v>0</v>
      </c>
      <c r="AC18" s="239" t="s">
        <v>66</v>
      </c>
    </row>
    <row r="19" spans="1:29" ht="13.5" thickBot="1" x14ac:dyDescent="0.25">
      <c r="A19" s="69">
        <v>9</v>
      </c>
      <c r="B19" s="127"/>
      <c r="C19" s="128"/>
      <c r="D19" s="129"/>
      <c r="E19" s="59"/>
      <c r="F19" s="130"/>
      <c r="G19" s="76"/>
      <c r="H19" s="37"/>
      <c r="I19" s="96"/>
      <c r="J19" s="80"/>
      <c r="K19" s="60"/>
      <c r="L19" s="61"/>
      <c r="M19" s="131"/>
      <c r="N19" s="132"/>
      <c r="O19" s="24"/>
      <c r="P19" s="37"/>
      <c r="Q19" s="24"/>
      <c r="R19" s="37"/>
      <c r="S19" s="24"/>
      <c r="T19" s="37"/>
      <c r="U19" s="24"/>
      <c r="V19" s="37"/>
      <c r="W19" s="24"/>
      <c r="X19" s="37"/>
      <c r="Y19" s="24"/>
      <c r="Z19" s="37"/>
      <c r="AA19" s="25">
        <f t="shared" si="0"/>
        <v>0</v>
      </c>
    </row>
    <row r="20" spans="1:29" ht="18.75" thickBot="1" x14ac:dyDescent="0.3">
      <c r="B20" s="144"/>
      <c r="C20" s="301" t="s">
        <v>179</v>
      </c>
      <c r="D20" s="145"/>
      <c r="E20" s="145"/>
      <c r="F20" s="145"/>
      <c r="G20" s="145"/>
      <c r="H20" s="145"/>
      <c r="I20" s="145"/>
      <c r="J20" s="175"/>
      <c r="K20" s="145"/>
      <c r="L20" s="145"/>
      <c r="M20" s="145"/>
      <c r="N20" s="175"/>
      <c r="O20" s="145"/>
      <c r="P20" s="145"/>
      <c r="Q20" s="145"/>
      <c r="R20" s="175"/>
      <c r="S20" s="145"/>
      <c r="T20" s="145"/>
      <c r="U20" s="175"/>
      <c r="V20" s="175"/>
      <c r="W20" s="145"/>
      <c r="X20" s="175"/>
      <c r="Y20" s="175"/>
      <c r="Z20" s="175"/>
      <c r="AA20" s="2"/>
    </row>
    <row r="21" spans="1:29" s="4" customFormat="1" ht="12.75" customHeight="1" thickTop="1" x14ac:dyDescent="0.2">
      <c r="B21" s="43">
        <v>98</v>
      </c>
      <c r="C21" s="32" t="s">
        <v>89</v>
      </c>
      <c r="D21" s="205">
        <f>SUM(G21:X21)</f>
        <v>6</v>
      </c>
      <c r="E21" s="249"/>
      <c r="F21" s="150"/>
      <c r="G21" s="151"/>
      <c r="H21" s="152"/>
      <c r="I21" s="151"/>
      <c r="J21" s="152"/>
      <c r="K21" s="153"/>
      <c r="L21" s="154"/>
      <c r="M21" s="153"/>
      <c r="N21" s="152"/>
      <c r="O21" s="153">
        <v>1</v>
      </c>
      <c r="P21" s="152">
        <v>1</v>
      </c>
      <c r="Q21" s="155">
        <v>1</v>
      </c>
      <c r="R21" s="156">
        <v>1</v>
      </c>
      <c r="S21" s="153">
        <v>1</v>
      </c>
      <c r="T21" s="152"/>
      <c r="U21" s="153">
        <v>1</v>
      </c>
      <c r="V21" s="152"/>
      <c r="W21" s="157"/>
      <c r="X21" s="158"/>
      <c r="Y21" s="157"/>
      <c r="Z21" s="158"/>
    </row>
    <row r="22" spans="1:29" s="5" customFormat="1" ht="12.75" x14ac:dyDescent="0.2">
      <c r="B22" s="39">
        <v>81</v>
      </c>
      <c r="C22" s="41" t="s">
        <v>35</v>
      </c>
      <c r="D22" s="205">
        <f>SUM(G22:X22)</f>
        <v>2</v>
      </c>
      <c r="E22" s="162"/>
      <c r="F22" s="163"/>
      <c r="G22" s="151">
        <v>1</v>
      </c>
      <c r="H22" s="164">
        <v>1</v>
      </c>
      <c r="I22" s="151"/>
      <c r="J22" s="164"/>
      <c r="K22" s="165"/>
      <c r="L22" s="166"/>
      <c r="M22" s="165"/>
      <c r="N22" s="164"/>
      <c r="O22" s="165"/>
      <c r="P22" s="164"/>
      <c r="Q22" s="165"/>
      <c r="R22" s="166"/>
      <c r="S22" s="165"/>
      <c r="T22" s="164"/>
      <c r="U22" s="165"/>
      <c r="V22" s="164"/>
      <c r="W22" s="165"/>
      <c r="X22" s="164"/>
      <c r="Y22" s="165"/>
      <c r="Z22" s="164"/>
    </row>
    <row r="23" spans="1:29" s="6" customFormat="1" ht="12.75" x14ac:dyDescent="0.2">
      <c r="B23" s="352">
        <v>10</v>
      </c>
      <c r="C23" s="32" t="s">
        <v>87</v>
      </c>
      <c r="D23" s="205">
        <f>SUM(G23:X23)</f>
        <v>2</v>
      </c>
      <c r="E23" s="162"/>
      <c r="F23" s="163"/>
      <c r="G23" s="151"/>
      <c r="H23" s="242"/>
      <c r="I23" s="151">
        <v>1</v>
      </c>
      <c r="J23" s="164">
        <v>1</v>
      </c>
      <c r="K23" s="151"/>
      <c r="L23" s="241"/>
      <c r="M23" s="151"/>
      <c r="N23" s="242"/>
      <c r="O23" s="151"/>
      <c r="P23" s="242"/>
      <c r="Q23" s="151"/>
      <c r="R23" s="241"/>
      <c r="S23" s="151"/>
      <c r="T23" s="242"/>
      <c r="U23" s="151"/>
      <c r="V23" s="242"/>
      <c r="W23" s="151"/>
      <c r="X23" s="242"/>
      <c r="Y23" s="151"/>
      <c r="Z23" s="242"/>
    </row>
    <row r="24" spans="1:29" s="6" customFormat="1" ht="12.75" x14ac:dyDescent="0.2">
      <c r="B24" s="209"/>
      <c r="C24" s="160"/>
      <c r="D24" s="205"/>
      <c r="E24" s="212"/>
      <c r="F24" s="163"/>
      <c r="G24" s="151"/>
      <c r="H24" s="152"/>
      <c r="I24" s="151"/>
      <c r="J24" s="152"/>
      <c r="K24" s="153"/>
      <c r="L24" s="154"/>
      <c r="M24" s="153"/>
      <c r="N24" s="152"/>
      <c r="O24" s="153"/>
      <c r="P24" s="152"/>
      <c r="Q24" s="153"/>
      <c r="R24" s="154"/>
      <c r="S24" s="153"/>
      <c r="T24" s="152"/>
      <c r="U24" s="153"/>
      <c r="V24" s="152"/>
      <c r="W24" s="153"/>
      <c r="X24" s="152"/>
      <c r="Y24" s="153"/>
      <c r="Z24" s="152"/>
    </row>
    <row r="25" spans="1:29" s="6" customFormat="1" ht="13.5" thickBot="1" x14ac:dyDescent="0.25">
      <c r="B25" s="233"/>
      <c r="C25" s="160"/>
      <c r="D25" s="205"/>
      <c r="E25" s="212"/>
      <c r="F25" s="163"/>
      <c r="G25" s="213"/>
      <c r="H25" s="214"/>
      <c r="I25" s="213"/>
      <c r="J25" s="214"/>
      <c r="K25" s="215"/>
      <c r="L25" s="216"/>
      <c r="M25" s="215"/>
      <c r="N25" s="214"/>
      <c r="O25" s="215"/>
      <c r="P25" s="214"/>
      <c r="Q25" s="215"/>
      <c r="R25" s="216"/>
      <c r="S25" s="215"/>
      <c r="T25" s="214"/>
      <c r="U25" s="215"/>
      <c r="V25" s="214"/>
      <c r="W25" s="215"/>
      <c r="X25" s="214"/>
      <c r="Y25" s="215"/>
      <c r="Z25" s="214"/>
    </row>
    <row r="26" spans="1:29" ht="18.75" thickBot="1" x14ac:dyDescent="0.3">
      <c r="B26" s="144"/>
      <c r="C26" s="202" t="s">
        <v>180</v>
      </c>
      <c r="D26" s="198"/>
      <c r="E26" s="217"/>
      <c r="F26" s="217"/>
      <c r="G26" s="198"/>
      <c r="H26" s="198"/>
      <c r="I26" s="218"/>
      <c r="J26" s="198"/>
      <c r="K26" s="198"/>
      <c r="L26" s="198"/>
      <c r="M26" s="218"/>
      <c r="N26" s="198"/>
      <c r="O26" s="198"/>
      <c r="P26" s="218"/>
      <c r="Q26" s="218"/>
      <c r="R26" s="198"/>
      <c r="S26" s="198"/>
      <c r="T26" s="218"/>
      <c r="U26" s="218"/>
      <c r="V26" s="198"/>
      <c r="W26" s="218"/>
      <c r="X26" s="218"/>
      <c r="Y26" s="218"/>
      <c r="Z26" s="218"/>
      <c r="AA26" s="2"/>
    </row>
    <row r="27" spans="1:29" ht="13.5" thickTop="1" x14ac:dyDescent="0.2">
      <c r="B27" s="43">
        <v>98</v>
      </c>
      <c r="C27" s="32" t="s">
        <v>89</v>
      </c>
      <c r="D27" s="219">
        <f>SUM(G27:X27)</f>
        <v>8</v>
      </c>
      <c r="E27" s="212"/>
      <c r="F27" s="163"/>
      <c r="G27" s="153"/>
      <c r="H27" s="152"/>
      <c r="I27" s="153"/>
      <c r="J27" s="152"/>
      <c r="K27" s="153"/>
      <c r="L27" s="154"/>
      <c r="M27" s="153"/>
      <c r="N27" s="152"/>
      <c r="O27" s="153">
        <v>1</v>
      </c>
      <c r="P27" s="152">
        <v>1</v>
      </c>
      <c r="Q27" s="155">
        <v>1</v>
      </c>
      <c r="R27" s="156">
        <v>1</v>
      </c>
      <c r="S27" s="153">
        <v>1</v>
      </c>
      <c r="T27" s="152">
        <v>1</v>
      </c>
      <c r="U27" s="153">
        <v>1</v>
      </c>
      <c r="V27" s="152">
        <v>1</v>
      </c>
      <c r="W27" s="153"/>
      <c r="X27" s="152"/>
      <c r="Y27" s="153"/>
      <c r="Z27" s="152"/>
      <c r="AA27" s="2"/>
    </row>
    <row r="28" spans="1:29" ht="13.5" thickBot="1" x14ac:dyDescent="0.25">
      <c r="B28" s="43">
        <v>81</v>
      </c>
      <c r="C28" s="32" t="s">
        <v>35</v>
      </c>
      <c r="D28" s="219">
        <f>SUM(G28:X28)</f>
        <v>3</v>
      </c>
      <c r="E28" s="171"/>
      <c r="F28" s="172"/>
      <c r="G28" s="178">
        <v>1</v>
      </c>
      <c r="H28" s="179">
        <v>1</v>
      </c>
      <c r="I28" s="178">
        <v>1</v>
      </c>
      <c r="J28" s="179"/>
      <c r="K28" s="178"/>
      <c r="L28" s="206"/>
      <c r="M28" s="178"/>
      <c r="N28" s="179"/>
      <c r="O28" s="178"/>
      <c r="P28" s="179"/>
      <c r="Q28" s="178"/>
      <c r="R28" s="206"/>
      <c r="S28" s="178"/>
      <c r="T28" s="188"/>
      <c r="U28" s="57"/>
      <c r="V28" s="188"/>
      <c r="W28" s="57"/>
      <c r="X28" s="188"/>
      <c r="Y28" s="57"/>
      <c r="Z28" s="188"/>
      <c r="AA28" s="2"/>
    </row>
    <row r="29" spans="1:29" ht="12.75" x14ac:dyDescent="0.2">
      <c r="B29" s="159">
        <v>10</v>
      </c>
      <c r="C29" s="41" t="s">
        <v>87</v>
      </c>
      <c r="D29" s="219">
        <f>SUM(G29:X29)</f>
        <v>1</v>
      </c>
      <c r="E29" s="162"/>
      <c r="F29" s="163"/>
      <c r="G29" s="54"/>
      <c r="H29" s="177"/>
      <c r="I29" s="54"/>
      <c r="J29" s="177">
        <v>1</v>
      </c>
      <c r="K29" s="54"/>
      <c r="L29" s="220"/>
      <c r="M29" s="221"/>
      <c r="N29" s="222"/>
      <c r="O29" s="221"/>
      <c r="P29" s="222"/>
      <c r="Q29" s="221"/>
      <c r="R29" s="58"/>
      <c r="S29" s="54"/>
      <c r="T29" s="164"/>
      <c r="U29" s="165"/>
      <c r="V29" s="164"/>
      <c r="W29" s="165"/>
      <c r="X29" s="164"/>
      <c r="Y29" s="165"/>
      <c r="Z29" s="164"/>
      <c r="AA29" s="2"/>
    </row>
    <row r="30" spans="1:29" ht="12.75" x14ac:dyDescent="0.2">
      <c r="B30" s="3"/>
      <c r="C30" s="42" t="s">
        <v>34</v>
      </c>
      <c r="D30" s="30">
        <f>AVERAGE(G30:V30)</f>
        <v>1</v>
      </c>
      <c r="E30" s="224">
        <f>COUNTA(E12:E19)</f>
        <v>0</v>
      </c>
      <c r="F30" s="224">
        <f>COUNTA(F12:F19)</f>
        <v>0</v>
      </c>
      <c r="G30" s="224">
        <f t="shared" ref="G30:AA30" si="1">COUNTA(G11:G19)</f>
        <v>1</v>
      </c>
      <c r="H30" s="224">
        <f t="shared" si="1"/>
        <v>1</v>
      </c>
      <c r="I30" s="224">
        <f t="shared" si="1"/>
        <v>2</v>
      </c>
      <c r="J30" s="224">
        <f t="shared" si="1"/>
        <v>2</v>
      </c>
      <c r="K30" s="224">
        <f t="shared" si="1"/>
        <v>0</v>
      </c>
      <c r="L30" s="224">
        <f t="shared" si="1"/>
        <v>0</v>
      </c>
      <c r="M30" s="224">
        <f t="shared" si="1"/>
        <v>0</v>
      </c>
      <c r="N30" s="224">
        <f t="shared" si="1"/>
        <v>0</v>
      </c>
      <c r="O30" s="224">
        <f t="shared" si="1"/>
        <v>2</v>
      </c>
      <c r="P30" s="224">
        <f t="shared" si="1"/>
        <v>2</v>
      </c>
      <c r="Q30" s="224">
        <f t="shared" si="1"/>
        <v>1</v>
      </c>
      <c r="R30" s="224">
        <f t="shared" si="1"/>
        <v>1</v>
      </c>
      <c r="S30" s="224">
        <f t="shared" si="1"/>
        <v>1</v>
      </c>
      <c r="T30" s="224">
        <f t="shared" si="1"/>
        <v>1</v>
      </c>
      <c r="U30" s="224">
        <f t="shared" si="1"/>
        <v>1</v>
      </c>
      <c r="V30" s="224">
        <f t="shared" si="1"/>
        <v>1</v>
      </c>
      <c r="W30" s="224">
        <f t="shared" si="1"/>
        <v>0</v>
      </c>
      <c r="X30" s="224">
        <f t="shared" si="1"/>
        <v>0</v>
      </c>
      <c r="Y30" s="224">
        <f t="shared" si="1"/>
        <v>0</v>
      </c>
      <c r="Z30" s="224">
        <f t="shared" si="1"/>
        <v>0</v>
      </c>
      <c r="AA30" s="224">
        <f t="shared" si="1"/>
        <v>9</v>
      </c>
    </row>
    <row r="31" spans="1:29" ht="12.75" x14ac:dyDescent="0.2">
      <c r="A31" s="9"/>
      <c r="B31" s="2"/>
      <c r="C31" s="232" t="s">
        <v>56</v>
      </c>
      <c r="D31" s="3">
        <f>COUNTA(D11:D19)</f>
        <v>3</v>
      </c>
      <c r="V31" s="2"/>
      <c r="W31" s="2"/>
      <c r="Y31" s="2"/>
      <c r="AA31" s="2"/>
    </row>
    <row r="32" spans="1:29" x14ac:dyDescent="0.15">
      <c r="W32" s="2"/>
      <c r="X32" s="21"/>
      <c r="Y32" s="2"/>
      <c r="Z32" s="21"/>
      <c r="AA32" s="2"/>
    </row>
    <row r="35" ht="14.25" customHeight="1" x14ac:dyDescent="0.15"/>
  </sheetData>
  <sortState ref="B33:Z35">
    <sortCondition descending="1" ref="D33:D35"/>
  </sortState>
  <mergeCells count="30">
    <mergeCell ref="C1:Z1"/>
    <mergeCell ref="G7:H7"/>
    <mergeCell ref="I7:J7"/>
    <mergeCell ref="K7:L7"/>
    <mergeCell ref="M7:N7"/>
    <mergeCell ref="O7:P7"/>
    <mergeCell ref="G8:H8"/>
    <mergeCell ref="I8:J8"/>
    <mergeCell ref="K8:L8"/>
    <mergeCell ref="M8:N8"/>
    <mergeCell ref="O8:P8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9:H9"/>
    <mergeCell ref="I9:J9"/>
    <mergeCell ref="K9:L9"/>
    <mergeCell ref="M9:N9"/>
    <mergeCell ref="O9:P9"/>
  </mergeCells>
  <conditionalFormatting sqref="AA9">
    <cfRule type="expression" dxfId="82" priority="36">
      <formula>$AA$9&lt;0</formula>
    </cfRule>
  </conditionalFormatting>
  <conditionalFormatting sqref="P26">
    <cfRule type="cellIs" dxfId="81" priority="27" stopIfTrue="1" operator="greaterThan">
      <formula>0</formula>
    </cfRule>
  </conditionalFormatting>
  <conditionalFormatting sqref="G21:H22 K21:L22 E25:G25 K25:L25 O21:Z22 O25:Z25">
    <cfRule type="cellIs" dxfId="80" priority="25" stopIfTrue="1" operator="greaterThan">
      <formula>0</formula>
    </cfRule>
  </conditionalFormatting>
  <conditionalFormatting sqref="G27:H27 K27:L27 O27:Z27 G28:Z29">
    <cfRule type="cellIs" dxfId="79" priority="22" stopIfTrue="1" operator="greaterThan">
      <formula>0</formula>
    </cfRule>
  </conditionalFormatting>
  <conditionalFormatting sqref="H25">
    <cfRule type="cellIs" dxfId="78" priority="26" stopIfTrue="1" operator="greaterThan">
      <formula>0</formula>
    </cfRule>
  </conditionalFormatting>
  <conditionalFormatting sqref="M21:N22 M25:N25">
    <cfRule type="cellIs" dxfId="77" priority="24" stopIfTrue="1" operator="greaterThan">
      <formula>0</formula>
    </cfRule>
  </conditionalFormatting>
  <conditionalFormatting sqref="M27:N27">
    <cfRule type="cellIs" dxfId="76" priority="23" stopIfTrue="1" operator="greaterThan">
      <formula>0</formula>
    </cfRule>
  </conditionalFormatting>
  <conditionalFormatting sqref="J20 I26">
    <cfRule type="cellIs" dxfId="75" priority="21" stopIfTrue="1" operator="greaterThan">
      <formula>0</formula>
    </cfRule>
  </conditionalFormatting>
  <conditionalFormatting sqref="I25 I21:J22 J23">
    <cfRule type="cellIs" dxfId="74" priority="19" stopIfTrue="1" operator="greaterThan">
      <formula>0</formula>
    </cfRule>
  </conditionalFormatting>
  <conditionalFormatting sqref="I27:J27">
    <cfRule type="cellIs" dxfId="73" priority="18" stopIfTrue="1" operator="greaterThan">
      <formula>0</formula>
    </cfRule>
  </conditionalFormatting>
  <conditionalFormatting sqref="J25">
    <cfRule type="cellIs" dxfId="72" priority="20" stopIfTrue="1" operator="greaterThan">
      <formula>0</formula>
    </cfRule>
  </conditionalFormatting>
  <conditionalFormatting sqref="E28:F28">
    <cfRule type="cellIs" dxfId="71" priority="17" stopIfTrue="1" operator="greaterThan">
      <formula>0</formula>
    </cfRule>
  </conditionalFormatting>
  <conditionalFormatting sqref="E24:G24 K24:L24 O24:Z24">
    <cfRule type="cellIs" dxfId="70" priority="15" stopIfTrue="1" operator="greaterThan">
      <formula>0</formula>
    </cfRule>
  </conditionalFormatting>
  <conditionalFormatting sqref="H24">
    <cfRule type="cellIs" dxfId="69" priority="16" stopIfTrue="1" operator="greaterThan">
      <formula>0</formula>
    </cfRule>
  </conditionalFormatting>
  <conditionalFormatting sqref="M24:N24">
    <cfRule type="cellIs" dxfId="68" priority="14" stopIfTrue="1" operator="greaterThan">
      <formula>0</formula>
    </cfRule>
  </conditionalFormatting>
  <conditionalFormatting sqref="I24">
    <cfRule type="cellIs" dxfId="67" priority="12" stopIfTrue="1" operator="greaterThan">
      <formula>0</formula>
    </cfRule>
  </conditionalFormatting>
  <conditionalFormatting sqref="J24">
    <cfRule type="cellIs" dxfId="66" priority="13" stopIfTrue="1" operator="greaterThan">
      <formula>0</formula>
    </cfRule>
  </conditionalFormatting>
  <conditionalFormatting sqref="E23:G23 K23:L23 O23:Z23">
    <cfRule type="cellIs" dxfId="65" priority="10" stopIfTrue="1" operator="greaterThan">
      <formula>0</formula>
    </cfRule>
  </conditionalFormatting>
  <conditionalFormatting sqref="H23">
    <cfRule type="cellIs" dxfId="64" priority="11" stopIfTrue="1" operator="greaterThan">
      <formula>0</formula>
    </cfRule>
  </conditionalFormatting>
  <conditionalFormatting sqref="M23:N23">
    <cfRule type="cellIs" dxfId="63" priority="9" stopIfTrue="1" operator="greaterThan">
      <formula>0</formula>
    </cfRule>
  </conditionalFormatting>
  <conditionalFormatting sqref="I23">
    <cfRule type="cellIs" dxfId="62" priority="7" stopIfTrue="1" operator="greaterThan">
      <formula>0</formula>
    </cfRule>
  </conditionalFormatting>
  <conditionalFormatting sqref="C21">
    <cfRule type="duplicateValues" dxfId="61" priority="6"/>
  </conditionalFormatting>
  <conditionalFormatting sqref="C27">
    <cfRule type="duplicateValues" dxfId="60" priority="5"/>
  </conditionalFormatting>
  <conditionalFormatting sqref="C22">
    <cfRule type="duplicateValues" dxfId="59" priority="4"/>
  </conditionalFormatting>
  <conditionalFormatting sqref="C29">
    <cfRule type="duplicateValues" dxfId="58" priority="3"/>
  </conditionalFormatting>
  <conditionalFormatting sqref="C23">
    <cfRule type="duplicateValues" dxfId="57" priority="2"/>
  </conditionalFormatting>
  <conditionalFormatting sqref="C28">
    <cfRule type="duplicateValues" dxfId="56" priority="1"/>
  </conditionalFormatting>
  <conditionalFormatting sqref="C11:C18">
    <cfRule type="duplicateValues" dxfId="55" priority="167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9"/>
  <sheetViews>
    <sheetView topLeftCell="A7" zoomScale="80" zoomScaleNormal="80" workbookViewId="0">
      <pane xSplit="3" ySplit="4" topLeftCell="D14" activePane="bottomRight" state="frozen"/>
      <selection activeCell="A7" sqref="A7"/>
      <selection pane="topRight" activeCell="D7" sqref="D7"/>
      <selection pane="bottomLeft" activeCell="A11" sqref="A11"/>
      <selection pane="bottomRight" activeCell="G36" sqref="G36:Z36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7" width="4.7109375" style="2" customWidth="1"/>
    <col min="28" max="28" width="28.85546875" style="2" bestFit="1" customWidth="1"/>
    <col min="29" max="29" width="2.7109375" style="2" customWidth="1"/>
    <col min="30" max="30" width="2.42578125" style="2" bestFit="1" customWidth="1"/>
    <col min="31" max="16384" width="9.140625" style="2"/>
  </cols>
  <sheetData>
    <row r="1" spans="1:76" ht="28.5" customHeight="1" x14ac:dyDescent="0.35">
      <c r="B1" s="2"/>
      <c r="C1" s="409" t="s">
        <v>60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</row>
    <row r="2" spans="1:76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3"/>
      <c r="AB2" s="102"/>
      <c r="AE2" s="101"/>
      <c r="AF2" s="101"/>
      <c r="AG2" s="103"/>
      <c r="AH2" s="103"/>
      <c r="AI2" s="102"/>
      <c r="AL2" s="101"/>
      <c r="AM2" s="101"/>
      <c r="AN2" s="103"/>
      <c r="AO2" s="103"/>
      <c r="AP2" s="102"/>
      <c r="AS2" s="101"/>
      <c r="AT2" s="101"/>
      <c r="AU2" s="103"/>
      <c r="AV2" s="103"/>
      <c r="AW2" s="102"/>
      <c r="AZ2" s="101"/>
      <c r="BA2" s="101"/>
      <c r="BB2" s="103"/>
      <c r="BC2" s="103"/>
      <c r="BD2" s="102"/>
      <c r="BG2" s="101"/>
      <c r="BH2" s="101"/>
      <c r="BI2" s="103"/>
      <c r="BJ2" s="103"/>
      <c r="BK2" s="102"/>
      <c r="BN2" s="101"/>
      <c r="BO2" s="101"/>
      <c r="BP2" s="103"/>
      <c r="BQ2" s="103"/>
      <c r="BR2" s="102"/>
      <c r="BU2" s="101"/>
      <c r="BV2" s="101"/>
      <c r="BW2" s="103"/>
      <c r="BX2" s="103"/>
    </row>
    <row r="3" spans="1:76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5"/>
      <c r="AB3" s="104"/>
      <c r="AC3" s="101"/>
      <c r="AD3" s="101"/>
      <c r="AE3" s="101"/>
      <c r="AF3" s="101"/>
      <c r="AG3" s="105"/>
      <c r="AH3" s="105"/>
      <c r="AI3" s="104"/>
      <c r="AJ3" s="101"/>
      <c r="AK3" s="101"/>
      <c r="AL3" s="101"/>
      <c r="AM3" s="101"/>
      <c r="AN3" s="105"/>
      <c r="AO3" s="105"/>
      <c r="AP3" s="104"/>
      <c r="AQ3" s="101"/>
      <c r="AR3" s="101"/>
      <c r="AS3" s="101"/>
      <c r="AT3" s="101"/>
      <c r="AU3" s="105"/>
      <c r="AV3" s="105"/>
      <c r="AW3" s="104"/>
      <c r="AX3" s="101"/>
      <c r="AY3" s="101"/>
      <c r="AZ3" s="101"/>
      <c r="BA3" s="101"/>
      <c r="BB3" s="105"/>
      <c r="BC3" s="105"/>
      <c r="BD3" s="104"/>
      <c r="BE3" s="101"/>
      <c r="BF3" s="101"/>
      <c r="BG3" s="101"/>
      <c r="BH3" s="101"/>
      <c r="BI3" s="105"/>
      <c r="BJ3" s="105"/>
      <c r="BK3" s="104"/>
      <c r="BL3" s="101"/>
      <c r="BM3" s="101"/>
      <c r="BN3" s="101"/>
      <c r="BO3" s="101"/>
      <c r="BP3" s="105"/>
      <c r="BQ3" s="105"/>
      <c r="BR3" s="104"/>
      <c r="BS3" s="101"/>
      <c r="BT3" s="101"/>
      <c r="BU3" s="101"/>
      <c r="BV3" s="101"/>
      <c r="BW3" s="105"/>
      <c r="BX3" s="105"/>
    </row>
    <row r="4" spans="1:76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81"/>
      <c r="AB4" s="104"/>
      <c r="AC4" s="101"/>
      <c r="AD4" s="101"/>
      <c r="AE4" s="104"/>
      <c r="AF4" s="104"/>
      <c r="AG4" s="81"/>
      <c r="AH4" s="81"/>
      <c r="AI4" s="104"/>
      <c r="AJ4" s="101"/>
      <c r="AK4" s="101"/>
      <c r="AL4" s="104"/>
      <c r="AM4" s="104"/>
      <c r="AN4" s="81"/>
      <c r="AO4" s="81"/>
      <c r="AP4" s="104"/>
      <c r="AQ4" s="101"/>
      <c r="AR4" s="101"/>
      <c r="AS4" s="104"/>
      <c r="AT4" s="104"/>
      <c r="AU4" s="81"/>
      <c r="AV4" s="81"/>
      <c r="AW4" s="104"/>
      <c r="AX4" s="101"/>
      <c r="AY4" s="101"/>
      <c r="AZ4" s="104"/>
      <c r="BA4" s="104"/>
      <c r="BB4" s="81"/>
      <c r="BC4" s="81"/>
      <c r="BD4" s="104"/>
      <c r="BE4" s="101"/>
      <c r="BF4" s="101"/>
      <c r="BG4" s="104"/>
      <c r="BH4" s="104"/>
      <c r="BI4" s="81"/>
      <c r="BJ4" s="81"/>
      <c r="BK4" s="104"/>
      <c r="BL4" s="101"/>
      <c r="BM4" s="101"/>
      <c r="BN4" s="104"/>
      <c r="BO4" s="104"/>
      <c r="BP4" s="81"/>
      <c r="BQ4" s="81"/>
      <c r="BR4" s="104"/>
      <c r="BS4" s="101"/>
      <c r="BT4" s="101"/>
      <c r="BU4" s="104"/>
      <c r="BV4" s="104"/>
      <c r="BW4" s="81"/>
      <c r="BX4" s="81"/>
    </row>
    <row r="5" spans="1:76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16"/>
      <c r="AC5" s="26"/>
      <c r="AD5" s="26"/>
      <c r="AE5" s="26"/>
      <c r="AF5" s="26"/>
      <c r="AG5" s="26"/>
      <c r="AH5" s="26"/>
      <c r="AI5" s="16"/>
      <c r="AJ5" s="26"/>
      <c r="AK5" s="26"/>
      <c r="AL5" s="26"/>
      <c r="AM5" s="26"/>
      <c r="AN5" s="26"/>
      <c r="AO5" s="26"/>
      <c r="AP5" s="16"/>
      <c r="AQ5" s="26"/>
      <c r="AR5" s="26"/>
      <c r="AS5" s="26"/>
      <c r="AT5" s="26"/>
      <c r="AU5" s="26"/>
      <c r="AV5" s="26"/>
      <c r="AW5" s="16"/>
      <c r="AX5" s="26"/>
      <c r="AY5" s="26"/>
      <c r="AZ5" s="26"/>
      <c r="BA5" s="26"/>
      <c r="BB5" s="26"/>
      <c r="BC5" s="26"/>
      <c r="BD5" s="16"/>
      <c r="BE5" s="26"/>
      <c r="BF5" s="26"/>
      <c r="BG5" s="26"/>
      <c r="BH5" s="26"/>
      <c r="BI5" s="26"/>
      <c r="BJ5" s="26"/>
      <c r="BK5" s="16"/>
      <c r="BL5" s="26"/>
      <c r="BM5" s="26"/>
      <c r="BN5" s="26"/>
      <c r="BO5" s="26"/>
      <c r="BP5" s="26"/>
      <c r="BQ5" s="26"/>
      <c r="BR5" s="16"/>
      <c r="BS5" s="26"/>
      <c r="BT5" s="26"/>
      <c r="BU5" s="26"/>
      <c r="BV5" s="26"/>
      <c r="BW5" s="26"/>
      <c r="BX5" s="26"/>
    </row>
    <row r="6" spans="1:76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</row>
    <row r="7" spans="1:76" ht="13.5" thickBot="1" x14ac:dyDescent="0.25">
      <c r="B7" s="3"/>
      <c r="C7" s="2"/>
      <c r="D7" s="3"/>
      <c r="E7" s="1"/>
      <c r="F7" s="2"/>
      <c r="G7" s="398">
        <v>1</v>
      </c>
      <c r="H7" s="404"/>
      <c r="I7" s="398">
        <v>2</v>
      </c>
      <c r="J7" s="404"/>
      <c r="K7" s="407" t="s">
        <v>17</v>
      </c>
      <c r="L7" s="408"/>
      <c r="M7" s="398">
        <v>4</v>
      </c>
      <c r="N7" s="399"/>
      <c r="O7" s="398">
        <v>5</v>
      </c>
      <c r="P7" s="399"/>
      <c r="Q7" s="398">
        <v>6</v>
      </c>
      <c r="R7" s="399"/>
      <c r="S7" s="398">
        <v>7</v>
      </c>
      <c r="T7" s="399"/>
      <c r="U7" s="113">
        <v>8</v>
      </c>
      <c r="V7" s="114"/>
      <c r="W7" s="398">
        <v>9</v>
      </c>
      <c r="X7" s="399"/>
      <c r="Y7" s="398">
        <v>10</v>
      </c>
      <c r="Z7" s="399"/>
      <c r="AB7" s="6"/>
    </row>
    <row r="8" spans="1:76" s="4" customFormat="1" ht="12.75" customHeight="1" thickBot="1" x14ac:dyDescent="0.25">
      <c r="B8" s="15"/>
      <c r="C8" s="51"/>
      <c r="D8" s="51"/>
      <c r="E8" s="1"/>
      <c r="F8" s="2"/>
      <c r="G8" s="400" t="s">
        <v>22</v>
      </c>
      <c r="H8" s="400"/>
      <c r="I8" s="400" t="s">
        <v>29</v>
      </c>
      <c r="J8" s="400"/>
      <c r="K8" s="400" t="s">
        <v>22</v>
      </c>
      <c r="L8" s="400"/>
      <c r="M8" s="400" t="s">
        <v>23</v>
      </c>
      <c r="N8" s="400"/>
      <c r="O8" s="400" t="s">
        <v>30</v>
      </c>
      <c r="P8" s="400"/>
      <c r="Q8" s="405" t="s">
        <v>23</v>
      </c>
      <c r="R8" s="406"/>
      <c r="S8" s="400" t="s">
        <v>16</v>
      </c>
      <c r="T8" s="400"/>
      <c r="U8" s="405" t="s">
        <v>24</v>
      </c>
      <c r="V8" s="406"/>
      <c r="W8" s="400" t="s">
        <v>30</v>
      </c>
      <c r="X8" s="400"/>
      <c r="Y8" s="400" t="s">
        <v>31</v>
      </c>
      <c r="Z8" s="400"/>
      <c r="AB8" s="2"/>
      <c r="AC8" s="2"/>
      <c r="AD8" s="2"/>
    </row>
    <row r="9" spans="1:76" s="5" customFormat="1" ht="14.25" thickTop="1" thickBot="1" x14ac:dyDescent="0.25">
      <c r="B9" s="29"/>
      <c r="C9" s="12"/>
      <c r="D9" s="293"/>
      <c r="E9" s="294"/>
      <c r="F9" s="295" t="s">
        <v>18</v>
      </c>
      <c r="G9" s="401">
        <v>42763</v>
      </c>
      <c r="H9" s="401"/>
      <c r="I9" s="401">
        <v>42777</v>
      </c>
      <c r="J9" s="401"/>
      <c r="K9" s="403">
        <v>42798</v>
      </c>
      <c r="L9" s="402"/>
      <c r="M9" s="401">
        <v>42854</v>
      </c>
      <c r="N9" s="401"/>
      <c r="O9" s="401">
        <v>42889</v>
      </c>
      <c r="P9" s="401"/>
      <c r="Q9" s="403">
        <v>42924</v>
      </c>
      <c r="R9" s="402"/>
      <c r="S9" s="401">
        <v>42952</v>
      </c>
      <c r="T9" s="401"/>
      <c r="U9" s="403">
        <v>42994</v>
      </c>
      <c r="V9" s="402"/>
      <c r="W9" s="401">
        <v>43036</v>
      </c>
      <c r="X9" s="401"/>
      <c r="Y9" s="401">
        <v>43071</v>
      </c>
      <c r="Z9" s="401"/>
      <c r="AB9" s="2"/>
      <c r="AC9" s="2"/>
      <c r="AD9" s="2"/>
    </row>
    <row r="10" spans="1:76" s="6" customFormat="1" ht="13.5" thickBot="1" x14ac:dyDescent="0.25">
      <c r="A10" s="107" t="s">
        <v>28</v>
      </c>
      <c r="B10" s="107" t="s">
        <v>3</v>
      </c>
      <c r="C10" s="108" t="s">
        <v>0</v>
      </c>
      <c r="D10" s="115" t="s">
        <v>12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B10" s="2"/>
      <c r="AC10" s="4"/>
      <c r="AD10" s="4"/>
    </row>
    <row r="11" spans="1:76" ht="13.5" thickTop="1" x14ac:dyDescent="0.2">
      <c r="A11" s="43">
        <v>1</v>
      </c>
      <c r="B11" s="43">
        <v>42</v>
      </c>
      <c r="C11" s="32" t="s">
        <v>142</v>
      </c>
      <c r="D11" s="116">
        <f t="shared" ref="D11:D12" si="0">SUM(G11:X11)</f>
        <v>2</v>
      </c>
      <c r="E11" s="53"/>
      <c r="F11" s="117"/>
      <c r="G11" s="75"/>
      <c r="H11" s="18"/>
      <c r="I11" s="70"/>
      <c r="J11" s="78"/>
      <c r="K11" s="54"/>
      <c r="L11" s="46"/>
      <c r="M11" s="45">
        <v>1</v>
      </c>
      <c r="N11" s="46">
        <v>1</v>
      </c>
      <c r="O11" s="17"/>
      <c r="P11" s="46"/>
      <c r="Q11" s="45"/>
      <c r="R11" s="47"/>
      <c r="S11" s="17"/>
      <c r="T11" s="71"/>
      <c r="U11" s="17"/>
      <c r="V11" s="18"/>
      <c r="W11" s="17"/>
      <c r="X11" s="18"/>
      <c r="Y11" s="17"/>
      <c r="Z11" s="18"/>
      <c r="AA11" s="14"/>
      <c r="AB11" s="138" t="s">
        <v>6</v>
      </c>
      <c r="AD11" s="67">
        <v>0</v>
      </c>
    </row>
    <row r="12" spans="1:76" ht="14.25" customHeight="1" x14ac:dyDescent="0.2">
      <c r="A12" s="69">
        <v>2</v>
      </c>
      <c r="B12" s="69">
        <v>42</v>
      </c>
      <c r="C12" s="41" t="s">
        <v>185</v>
      </c>
      <c r="D12" s="120">
        <f t="shared" si="0"/>
        <v>2</v>
      </c>
      <c r="E12" s="53"/>
      <c r="F12" s="119"/>
      <c r="G12" s="75"/>
      <c r="H12" s="18"/>
      <c r="I12" s="17"/>
      <c r="J12" s="55"/>
      <c r="K12" s="54"/>
      <c r="L12" s="18"/>
      <c r="M12" s="17"/>
      <c r="N12" s="18"/>
      <c r="O12" s="70"/>
      <c r="P12" s="11"/>
      <c r="Q12" s="17"/>
      <c r="R12" s="48"/>
      <c r="S12" s="17">
        <v>1</v>
      </c>
      <c r="T12" s="18">
        <v>1</v>
      </c>
      <c r="U12" s="10"/>
      <c r="V12" s="18"/>
      <c r="W12" s="17"/>
      <c r="X12" s="18"/>
      <c r="Y12" s="17"/>
      <c r="Z12" s="18"/>
      <c r="AB12" s="139" t="s">
        <v>11</v>
      </c>
      <c r="AD12" s="65">
        <v>0</v>
      </c>
    </row>
    <row r="13" spans="1:76" ht="12.75" x14ac:dyDescent="0.2">
      <c r="A13" s="43">
        <v>3</v>
      </c>
      <c r="B13" s="43"/>
      <c r="C13" s="32"/>
      <c r="D13" s="120"/>
      <c r="E13" s="53"/>
      <c r="F13" s="119"/>
      <c r="G13" s="75"/>
      <c r="H13" s="18"/>
      <c r="I13" s="55"/>
      <c r="J13" s="78"/>
      <c r="K13" s="54"/>
      <c r="L13" s="18"/>
      <c r="M13" s="17"/>
      <c r="N13" s="11"/>
      <c r="O13" s="17"/>
      <c r="P13" s="11"/>
      <c r="Q13" s="17"/>
      <c r="R13" s="48"/>
      <c r="S13" s="17"/>
      <c r="T13" s="55"/>
      <c r="U13" s="17"/>
      <c r="V13" s="18"/>
      <c r="W13" s="17"/>
      <c r="X13" s="18"/>
      <c r="Y13" s="17"/>
      <c r="Z13" s="18"/>
      <c r="AB13" s="140" t="s">
        <v>14</v>
      </c>
      <c r="AD13" s="66">
        <v>0</v>
      </c>
    </row>
    <row r="14" spans="1:76" ht="12.75" x14ac:dyDescent="0.2">
      <c r="A14" s="69">
        <v>4</v>
      </c>
      <c r="B14" s="43"/>
      <c r="C14" s="32"/>
      <c r="D14" s="118"/>
      <c r="E14" s="53"/>
      <c r="F14" s="119"/>
      <c r="G14" s="75"/>
      <c r="H14" s="18"/>
      <c r="I14" s="17"/>
      <c r="J14" s="78"/>
      <c r="K14" s="54"/>
      <c r="L14" s="18"/>
      <c r="M14" s="17"/>
      <c r="N14" s="18"/>
      <c r="O14" s="70"/>
      <c r="P14" s="18"/>
      <c r="Q14" s="17"/>
      <c r="R14" s="48"/>
      <c r="S14" s="17"/>
      <c r="T14" s="18"/>
      <c r="U14" s="73"/>
      <c r="V14" s="18"/>
      <c r="W14" s="17"/>
      <c r="X14" s="18"/>
      <c r="Y14" s="17"/>
      <c r="Z14" s="18"/>
      <c r="AB14" s="134" t="s">
        <v>4</v>
      </c>
      <c r="AC14" s="5"/>
      <c r="AD14" s="63">
        <v>0</v>
      </c>
    </row>
    <row r="15" spans="1:76" ht="12.75" x14ac:dyDescent="0.2">
      <c r="A15" s="43">
        <v>5</v>
      </c>
      <c r="B15" s="43"/>
      <c r="C15" s="32"/>
      <c r="D15" s="118"/>
      <c r="E15" s="53"/>
      <c r="F15" s="119"/>
      <c r="G15" s="75"/>
      <c r="H15" s="18"/>
      <c r="I15" s="17"/>
      <c r="J15" s="78"/>
      <c r="K15" s="17"/>
      <c r="L15" s="18"/>
      <c r="M15" s="17"/>
      <c r="N15" s="18"/>
      <c r="O15" s="17"/>
      <c r="P15" s="18"/>
      <c r="Q15" s="17"/>
      <c r="R15" s="48"/>
      <c r="S15" s="17"/>
      <c r="T15" s="18"/>
      <c r="U15" s="10"/>
      <c r="V15" s="71"/>
      <c r="W15" s="17"/>
      <c r="X15" s="18"/>
      <c r="Y15" s="17"/>
      <c r="Z15" s="18"/>
      <c r="AB15" s="135" t="s">
        <v>5</v>
      </c>
      <c r="AC15" s="6"/>
      <c r="AD15" s="6"/>
    </row>
    <row r="16" spans="1:76" ht="12.75" x14ac:dyDescent="0.2">
      <c r="A16" s="69">
        <v>6</v>
      </c>
      <c r="B16" s="69"/>
      <c r="C16" s="41"/>
      <c r="D16" s="118"/>
      <c r="E16" s="53"/>
      <c r="F16" s="119"/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B16" s="137" t="s">
        <v>21</v>
      </c>
    </row>
    <row r="17" spans="1:30" ht="12.75" x14ac:dyDescent="0.2">
      <c r="A17" s="43">
        <v>7</v>
      </c>
      <c r="B17" s="69"/>
      <c r="C17" s="121"/>
      <c r="D17" s="118"/>
      <c r="E17" s="53"/>
      <c r="F17" s="119"/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B17" s="141" t="s">
        <v>10</v>
      </c>
    </row>
    <row r="18" spans="1:30" ht="12.75" x14ac:dyDescent="0.2">
      <c r="A18" s="69">
        <v>8</v>
      </c>
      <c r="B18" s="69"/>
      <c r="C18" s="41"/>
      <c r="D18" s="118"/>
      <c r="E18" s="53"/>
      <c r="F18" s="119"/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B18" s="239" t="s">
        <v>66</v>
      </c>
    </row>
    <row r="19" spans="1:30" ht="12.75" x14ac:dyDescent="0.2">
      <c r="A19" s="43">
        <v>9</v>
      </c>
      <c r="B19" s="69"/>
      <c r="C19" s="41"/>
      <c r="D19" s="118"/>
      <c r="E19" s="53"/>
      <c r="F19" s="119"/>
      <c r="G19" s="75"/>
      <c r="H19" s="18"/>
      <c r="I19" s="17"/>
      <c r="J19" s="18"/>
      <c r="K19" s="54"/>
      <c r="L19" s="18"/>
      <c r="M19" s="17"/>
      <c r="N19" s="18"/>
      <c r="O19" s="54"/>
      <c r="P19" s="33"/>
      <c r="Q19" s="17"/>
      <c r="R19" s="48"/>
      <c r="S19" s="70"/>
      <c r="T19" s="78"/>
      <c r="U19" s="10"/>
      <c r="V19" s="18"/>
      <c r="W19" s="70"/>
      <c r="X19" s="78"/>
      <c r="Y19" s="70"/>
      <c r="Z19" s="78"/>
    </row>
    <row r="20" spans="1:30" ht="12.75" x14ac:dyDescent="0.2">
      <c r="A20" s="69">
        <v>10</v>
      </c>
      <c r="B20" s="69"/>
      <c r="C20" s="41"/>
      <c r="D20" s="118"/>
      <c r="E20" s="95"/>
      <c r="F20" s="122"/>
      <c r="G20" s="99"/>
      <c r="H20" s="18"/>
      <c r="I20" s="83"/>
      <c r="J20" s="33"/>
      <c r="K20" s="54"/>
      <c r="L20" s="18"/>
      <c r="M20" s="17"/>
      <c r="N20" s="18"/>
      <c r="O20" s="17"/>
      <c r="P20" s="33"/>
      <c r="Q20" s="17"/>
      <c r="R20" s="48"/>
      <c r="S20" s="17"/>
      <c r="T20" s="18"/>
      <c r="U20" s="73"/>
      <c r="V20" s="18"/>
      <c r="W20" s="17"/>
      <c r="X20" s="18"/>
      <c r="Y20" s="17"/>
      <c r="Z20" s="18"/>
    </row>
    <row r="21" spans="1:30" ht="12.75" x14ac:dyDescent="0.2">
      <c r="A21" s="43">
        <v>11</v>
      </c>
      <c r="B21" s="69"/>
      <c r="C21" s="41"/>
      <c r="D21" s="118"/>
      <c r="E21" s="53"/>
      <c r="F21" s="119"/>
      <c r="G21" s="75"/>
      <c r="H21" s="33"/>
      <c r="I21" s="17"/>
      <c r="J21" s="18"/>
      <c r="K21" s="54"/>
      <c r="L21" s="18"/>
      <c r="M21" s="17"/>
      <c r="N21" s="18"/>
      <c r="O21" s="17"/>
      <c r="P21" s="18"/>
      <c r="Q21" s="92"/>
      <c r="R21" s="92"/>
      <c r="S21" s="17"/>
      <c r="T21" s="18"/>
      <c r="U21" s="10"/>
      <c r="V21" s="18"/>
      <c r="W21" s="17"/>
      <c r="X21" s="18"/>
      <c r="Y21" s="17"/>
      <c r="Z21" s="18"/>
    </row>
    <row r="22" spans="1:30" ht="12.75" x14ac:dyDescent="0.2">
      <c r="A22" s="69">
        <v>12</v>
      </c>
      <c r="B22" s="69"/>
      <c r="C22" s="41"/>
      <c r="D22" s="118"/>
      <c r="E22" s="53"/>
      <c r="F22" s="123"/>
      <c r="G22" s="75"/>
      <c r="H22" s="18"/>
      <c r="I22" s="17"/>
      <c r="J22" s="18"/>
      <c r="K22" s="124"/>
      <c r="L22" s="89"/>
      <c r="M22" s="73"/>
      <c r="N22" s="72"/>
      <c r="O22" s="70"/>
      <c r="P22" s="71"/>
      <c r="Q22" s="17"/>
      <c r="R22" s="48"/>
      <c r="S22" s="17"/>
      <c r="T22" s="18"/>
      <c r="U22" s="10"/>
      <c r="V22" s="18"/>
      <c r="W22" s="22"/>
      <c r="X22" s="23"/>
      <c r="Y22" s="22"/>
      <c r="Z22" s="23"/>
    </row>
    <row r="23" spans="1:30" ht="12.75" x14ac:dyDescent="0.2">
      <c r="A23" s="43">
        <v>13</v>
      </c>
      <c r="B23" s="69"/>
      <c r="C23" s="31"/>
      <c r="D23" s="118"/>
      <c r="E23" s="53"/>
      <c r="F23" s="119"/>
      <c r="G23" s="82"/>
      <c r="H23" s="18"/>
      <c r="I23" s="55"/>
      <c r="J23" s="55"/>
      <c r="K23" s="54"/>
      <c r="L23" s="18"/>
      <c r="M23" s="17"/>
      <c r="N23" s="18"/>
      <c r="O23" s="55"/>
      <c r="P23" s="71"/>
      <c r="Q23" s="54"/>
      <c r="R23" s="58"/>
      <c r="S23" s="17"/>
      <c r="T23" s="18"/>
      <c r="U23" s="17"/>
      <c r="V23" s="48"/>
      <c r="W23" s="54"/>
      <c r="X23" s="18"/>
      <c r="Y23" s="54"/>
      <c r="Z23" s="18"/>
    </row>
    <row r="24" spans="1:30" ht="12.75" x14ac:dyDescent="0.2">
      <c r="A24" s="69">
        <v>14</v>
      </c>
      <c r="B24" s="69"/>
      <c r="C24" s="31"/>
      <c r="D24" s="118"/>
      <c r="E24" s="53"/>
      <c r="F24" s="119"/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/>
      <c r="V24" s="18"/>
      <c r="W24" s="54"/>
      <c r="X24" s="18"/>
      <c r="Y24" s="54"/>
      <c r="Z24" s="18"/>
    </row>
    <row r="25" spans="1:30" ht="13.5" thickBot="1" x14ac:dyDescent="0.25">
      <c r="A25" s="69">
        <v>15</v>
      </c>
      <c r="B25" s="127"/>
      <c r="C25" s="128"/>
      <c r="D25" s="129"/>
      <c r="E25" s="59"/>
      <c r="F25" s="130"/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</row>
    <row r="26" spans="1:30" ht="18.75" thickBot="1" x14ac:dyDescent="0.3">
      <c r="B26" s="144"/>
      <c r="C26" s="301" t="s">
        <v>179</v>
      </c>
      <c r="D26" s="145"/>
      <c r="E26" s="145"/>
      <c r="F26" s="145"/>
      <c r="G26" s="145"/>
      <c r="H26" s="145"/>
      <c r="I26" s="145"/>
      <c r="J26" s="175"/>
      <c r="K26" s="145"/>
      <c r="L26" s="145"/>
      <c r="M26" s="145"/>
      <c r="N26" s="175"/>
      <c r="O26" s="145"/>
      <c r="P26" s="145"/>
      <c r="Q26" s="145"/>
      <c r="R26" s="175"/>
      <c r="S26" s="145"/>
      <c r="T26" s="145"/>
      <c r="U26" s="175"/>
      <c r="V26" s="175"/>
      <c r="W26" s="145"/>
      <c r="X26" s="175"/>
      <c r="Y26" s="175"/>
      <c r="Z26" s="175"/>
      <c r="AB26" s="4"/>
      <c r="AC26" s="4"/>
      <c r="AD26" s="4"/>
    </row>
    <row r="27" spans="1:30" s="4" customFormat="1" ht="12.75" customHeight="1" thickTop="1" x14ac:dyDescent="0.2">
      <c r="B27" s="43">
        <v>42</v>
      </c>
      <c r="C27" s="32" t="s">
        <v>142</v>
      </c>
      <c r="D27" s="205">
        <f>SUM(G27:X27)</f>
        <v>2</v>
      </c>
      <c r="E27" s="149"/>
      <c r="F27" s="150"/>
      <c r="G27" s="151"/>
      <c r="H27" s="179"/>
      <c r="I27" s="151"/>
      <c r="J27" s="179"/>
      <c r="K27" s="178"/>
      <c r="L27" s="206"/>
      <c r="M27" s="178">
        <v>1</v>
      </c>
      <c r="N27" s="179">
        <v>1</v>
      </c>
      <c r="O27" s="178"/>
      <c r="P27" s="179"/>
      <c r="Q27" s="207"/>
      <c r="R27" s="208"/>
      <c r="S27" s="178"/>
      <c r="T27" s="179"/>
      <c r="U27" s="178"/>
      <c r="V27" s="179"/>
      <c r="W27" s="165"/>
      <c r="X27" s="164"/>
      <c r="Y27" s="165"/>
      <c r="Z27" s="164"/>
      <c r="AB27" s="5"/>
      <c r="AC27" s="5"/>
      <c r="AD27" s="5"/>
    </row>
    <row r="28" spans="1:30" s="5" customFormat="1" ht="12.75" x14ac:dyDescent="0.2">
      <c r="B28" s="159">
        <v>42</v>
      </c>
      <c r="C28" s="41" t="s">
        <v>185</v>
      </c>
      <c r="D28" s="205">
        <f>SUM(G28:X28)</f>
        <v>2</v>
      </c>
      <c r="E28" s="162"/>
      <c r="F28" s="163"/>
      <c r="G28" s="151"/>
      <c r="H28" s="23"/>
      <c r="I28" s="151"/>
      <c r="J28" s="23"/>
      <c r="K28" s="22"/>
      <c r="L28" s="168"/>
      <c r="M28" s="22"/>
      <c r="N28" s="23"/>
      <c r="O28" s="22"/>
      <c r="P28" s="23"/>
      <c r="Q28" s="22"/>
      <c r="R28" s="168"/>
      <c r="S28" s="22">
        <v>1</v>
      </c>
      <c r="T28" s="23">
        <v>1</v>
      </c>
      <c r="U28" s="22"/>
      <c r="V28" s="23"/>
      <c r="W28" s="22"/>
      <c r="X28" s="23"/>
      <c r="Y28" s="22"/>
      <c r="Z28" s="23"/>
      <c r="AB28" s="6"/>
      <c r="AC28" s="6"/>
      <c r="AD28" s="6"/>
    </row>
    <row r="29" spans="1:30" s="6" customFormat="1" ht="12.75" x14ac:dyDescent="0.2">
      <c r="B29" s="210"/>
      <c r="C29" s="211"/>
      <c r="D29" s="205">
        <f>SUM(G29:X29)</f>
        <v>0</v>
      </c>
      <c r="E29" s="212"/>
      <c r="F29" s="163"/>
      <c r="G29" s="151"/>
      <c r="H29" s="152"/>
      <c r="I29" s="151"/>
      <c r="J29" s="152"/>
      <c r="K29" s="153"/>
      <c r="L29" s="154"/>
      <c r="M29" s="153"/>
      <c r="N29" s="152"/>
      <c r="O29" s="153"/>
      <c r="P29" s="152"/>
      <c r="Q29" s="153"/>
      <c r="R29" s="154"/>
      <c r="S29" s="153"/>
      <c r="T29" s="152"/>
      <c r="U29" s="153"/>
      <c r="V29" s="152"/>
      <c r="W29" s="153"/>
      <c r="X29" s="152"/>
      <c r="Y29" s="153"/>
      <c r="Z29" s="152"/>
    </row>
    <row r="30" spans="1:30" s="6" customFormat="1" ht="12.75" x14ac:dyDescent="0.2">
      <c r="B30" s="210"/>
      <c r="C30" s="160"/>
      <c r="D30" s="205">
        <f>SUM(G30:X30)</f>
        <v>0</v>
      </c>
      <c r="E30" s="212"/>
      <c r="F30" s="163"/>
      <c r="G30" s="151"/>
      <c r="H30" s="152"/>
      <c r="I30" s="151"/>
      <c r="J30" s="152"/>
      <c r="K30" s="153"/>
      <c r="L30" s="154"/>
      <c r="M30" s="153"/>
      <c r="N30" s="152"/>
      <c r="O30" s="153"/>
      <c r="P30" s="152"/>
      <c r="Q30" s="153"/>
      <c r="R30" s="154"/>
      <c r="S30" s="153"/>
      <c r="T30" s="152"/>
      <c r="U30" s="153"/>
      <c r="V30" s="152"/>
      <c r="W30" s="153"/>
      <c r="X30" s="152"/>
      <c r="Y30" s="153"/>
      <c r="Z30" s="152"/>
    </row>
    <row r="31" spans="1:30" s="6" customFormat="1" ht="13.5" thickBot="1" x14ac:dyDescent="0.25">
      <c r="B31" s="210"/>
      <c r="C31" s="160"/>
      <c r="D31" s="205">
        <f>SUM(G31:X31)</f>
        <v>0</v>
      </c>
      <c r="E31" s="212"/>
      <c r="F31" s="163"/>
      <c r="G31" s="213"/>
      <c r="H31" s="214"/>
      <c r="I31" s="213"/>
      <c r="J31" s="214"/>
      <c r="K31" s="215"/>
      <c r="L31" s="216"/>
      <c r="M31" s="215"/>
      <c r="N31" s="214"/>
      <c r="O31" s="215"/>
      <c r="P31" s="214"/>
      <c r="Q31" s="215"/>
      <c r="R31" s="216"/>
      <c r="S31" s="215"/>
      <c r="T31" s="214"/>
      <c r="U31" s="215"/>
      <c r="V31" s="214"/>
      <c r="W31" s="215"/>
      <c r="X31" s="214"/>
      <c r="Y31" s="215"/>
      <c r="Z31" s="214"/>
      <c r="AB31" s="2"/>
      <c r="AC31" s="2"/>
      <c r="AD31" s="2"/>
    </row>
    <row r="32" spans="1:30" ht="18.75" thickBot="1" x14ac:dyDescent="0.3">
      <c r="B32" s="144"/>
      <c r="C32" s="202" t="s">
        <v>180</v>
      </c>
      <c r="D32" s="198"/>
      <c r="E32" s="217"/>
      <c r="F32" s="217"/>
      <c r="G32" s="198"/>
      <c r="H32" s="198"/>
      <c r="I32" s="218"/>
      <c r="J32" s="198"/>
      <c r="K32" s="198"/>
      <c r="L32" s="198"/>
      <c r="M32" s="218"/>
      <c r="N32" s="198"/>
      <c r="O32" s="198"/>
      <c r="P32" s="218"/>
      <c r="Q32" s="218"/>
      <c r="R32" s="198"/>
      <c r="S32" s="198"/>
      <c r="T32" s="218"/>
      <c r="U32" s="218"/>
      <c r="V32" s="198"/>
      <c r="W32" s="218"/>
      <c r="X32" s="218"/>
      <c r="Y32" s="218"/>
      <c r="Z32" s="218"/>
    </row>
    <row r="33" spans="1:26" ht="13.5" thickTop="1" x14ac:dyDescent="0.2">
      <c r="B33" s="43">
        <v>42</v>
      </c>
      <c r="C33" s="32" t="s">
        <v>142</v>
      </c>
      <c r="D33" s="219">
        <f>SUM(G33:X33)</f>
        <v>2</v>
      </c>
      <c r="E33" s="162"/>
      <c r="F33" s="163"/>
      <c r="G33" s="178"/>
      <c r="H33" s="179"/>
      <c r="I33" s="178"/>
      <c r="J33" s="179"/>
      <c r="K33" s="178"/>
      <c r="L33" s="206"/>
      <c r="M33" s="178">
        <v>1</v>
      </c>
      <c r="N33" s="179">
        <v>1</v>
      </c>
      <c r="O33" s="178"/>
      <c r="P33" s="179"/>
      <c r="Q33" s="207"/>
      <c r="R33" s="208"/>
      <c r="S33" s="178"/>
      <c r="T33" s="188"/>
      <c r="U33" s="57"/>
      <c r="V33" s="188"/>
      <c r="W33" s="57"/>
      <c r="X33" s="188"/>
      <c r="Y33" s="57"/>
      <c r="Z33" s="188"/>
    </row>
    <row r="34" spans="1:26" ht="12.75" x14ac:dyDescent="0.2">
      <c r="B34" s="159">
        <v>42</v>
      </c>
      <c r="C34" s="41" t="s">
        <v>185</v>
      </c>
      <c r="D34" s="219">
        <f>SUM(G34:X34)</f>
        <v>2</v>
      </c>
      <c r="E34" s="162"/>
      <c r="F34" s="163"/>
      <c r="G34" s="54"/>
      <c r="H34" s="177"/>
      <c r="I34" s="54"/>
      <c r="J34" s="177"/>
      <c r="K34" s="54"/>
      <c r="L34" s="220"/>
      <c r="M34" s="221"/>
      <c r="N34" s="222"/>
      <c r="O34" s="221"/>
      <c r="P34" s="222"/>
      <c r="Q34" s="221"/>
      <c r="R34" s="58"/>
      <c r="S34" s="54">
        <v>1</v>
      </c>
      <c r="T34" s="164">
        <v>1</v>
      </c>
      <c r="U34" s="165"/>
      <c r="V34" s="164"/>
      <c r="W34" s="165"/>
      <c r="X34" s="164"/>
      <c r="Y34" s="165"/>
      <c r="Z34" s="164"/>
    </row>
    <row r="35" spans="1:26" ht="13.5" thickBot="1" x14ac:dyDescent="0.25">
      <c r="B35" s="210"/>
      <c r="C35" s="211"/>
      <c r="D35" s="219">
        <f>SUM(G35:X35)</f>
        <v>0</v>
      </c>
      <c r="E35" s="223"/>
      <c r="F35" s="172"/>
      <c r="G35" s="153"/>
      <c r="H35" s="152"/>
      <c r="I35" s="153"/>
      <c r="J35" s="152"/>
      <c r="K35" s="153"/>
      <c r="L35" s="154"/>
      <c r="M35" s="153"/>
      <c r="N35" s="152"/>
      <c r="O35" s="153"/>
      <c r="P35" s="152"/>
      <c r="Q35" s="153"/>
      <c r="R35" s="154"/>
      <c r="S35" s="153"/>
      <c r="T35" s="152"/>
      <c r="U35" s="153"/>
      <c r="V35" s="152"/>
      <c r="W35" s="153"/>
      <c r="X35" s="152"/>
      <c r="Y35" s="153"/>
      <c r="Z35" s="152"/>
    </row>
    <row r="36" spans="1:26" ht="12.75" x14ac:dyDescent="0.2">
      <c r="B36" s="3"/>
      <c r="C36" s="42" t="s">
        <v>34</v>
      </c>
      <c r="D36" s="30">
        <f>AVERAGE(G36:T36)</f>
        <v>0.2857142857142857</v>
      </c>
      <c r="E36" s="224">
        <f t="shared" ref="E36:F36" si="1">COUNTA(E12:E25)</f>
        <v>0</v>
      </c>
      <c r="F36" s="224">
        <f t="shared" si="1"/>
        <v>0</v>
      </c>
      <c r="G36" s="224">
        <f>COUNTA(G11:G25)</f>
        <v>0</v>
      </c>
      <c r="H36" s="224">
        <f t="shared" ref="H36:Z36" si="2">COUNTA(H11:H25)</f>
        <v>0</v>
      </c>
      <c r="I36" s="224">
        <f t="shared" si="2"/>
        <v>0</v>
      </c>
      <c r="J36" s="224">
        <f t="shared" si="2"/>
        <v>0</v>
      </c>
      <c r="K36" s="224">
        <f t="shared" si="2"/>
        <v>0</v>
      </c>
      <c r="L36" s="224">
        <f t="shared" si="2"/>
        <v>0</v>
      </c>
      <c r="M36" s="224">
        <f t="shared" si="2"/>
        <v>1</v>
      </c>
      <c r="N36" s="224">
        <f t="shared" si="2"/>
        <v>1</v>
      </c>
      <c r="O36" s="224">
        <f t="shared" si="2"/>
        <v>0</v>
      </c>
      <c r="P36" s="224">
        <f t="shared" si="2"/>
        <v>0</v>
      </c>
      <c r="Q36" s="224">
        <f t="shared" si="2"/>
        <v>0</v>
      </c>
      <c r="R36" s="224">
        <f t="shared" si="2"/>
        <v>0</v>
      </c>
      <c r="S36" s="224">
        <f t="shared" si="2"/>
        <v>1</v>
      </c>
      <c r="T36" s="224">
        <f t="shared" si="2"/>
        <v>1</v>
      </c>
      <c r="U36" s="224">
        <f t="shared" si="2"/>
        <v>0</v>
      </c>
      <c r="V36" s="224">
        <f t="shared" si="2"/>
        <v>0</v>
      </c>
      <c r="W36" s="224">
        <f t="shared" si="2"/>
        <v>0</v>
      </c>
      <c r="X36" s="224">
        <f t="shared" si="2"/>
        <v>0</v>
      </c>
      <c r="Y36" s="224">
        <f t="shared" si="2"/>
        <v>0</v>
      </c>
      <c r="Z36" s="224">
        <f t="shared" si="2"/>
        <v>0</v>
      </c>
    </row>
    <row r="37" spans="1:26" ht="12.75" x14ac:dyDescent="0.2">
      <c r="A37" s="9"/>
      <c r="B37" s="2"/>
      <c r="C37" s="232" t="s">
        <v>56</v>
      </c>
      <c r="D37" s="3">
        <f>COUNTA(D11:D25)</f>
        <v>2</v>
      </c>
      <c r="V37" s="2"/>
      <c r="W37" s="2"/>
      <c r="Y37" s="2"/>
    </row>
    <row r="38" spans="1:26" x14ac:dyDescent="0.15">
      <c r="W38" s="2"/>
      <c r="X38" s="21"/>
      <c r="Y38" s="2"/>
      <c r="Z38" s="21"/>
    </row>
    <row r="41" spans="1:26" ht="14.25" customHeight="1" x14ac:dyDescent="0.15"/>
    <row r="58" spans="27:27" ht="12.75" x14ac:dyDescent="0.2">
      <c r="AA58" s="7"/>
    </row>
    <row r="59" spans="27:27" ht="12.75" x14ac:dyDescent="0.2">
      <c r="AA59" s="7"/>
    </row>
  </sheetData>
  <mergeCells count="30">
    <mergeCell ref="Y7:Z7"/>
    <mergeCell ref="G8:H8"/>
    <mergeCell ref="I8:J8"/>
    <mergeCell ref="K8:L8"/>
    <mergeCell ref="M8:N8"/>
    <mergeCell ref="O8:P8"/>
    <mergeCell ref="Q8:R8"/>
    <mergeCell ref="S8:T8"/>
    <mergeCell ref="G7:H7"/>
    <mergeCell ref="I7:J7"/>
    <mergeCell ref="K7:L7"/>
    <mergeCell ref="M7:N7"/>
    <mergeCell ref="O7:P7"/>
    <mergeCell ref="Q7:R7"/>
    <mergeCell ref="U9:V9"/>
    <mergeCell ref="W9:X9"/>
    <mergeCell ref="Y9:Z9"/>
    <mergeCell ref="C1:Z1"/>
    <mergeCell ref="U8:V8"/>
    <mergeCell ref="W8:X8"/>
    <mergeCell ref="Y8:Z8"/>
    <mergeCell ref="G9:H9"/>
    <mergeCell ref="I9:J9"/>
    <mergeCell ref="K9:L9"/>
    <mergeCell ref="M9:N9"/>
    <mergeCell ref="O9:P9"/>
    <mergeCell ref="Q9:R9"/>
    <mergeCell ref="S9:T9"/>
    <mergeCell ref="S7:T7"/>
    <mergeCell ref="W7:X7"/>
  </mergeCells>
  <conditionalFormatting sqref="C20">
    <cfRule type="duplicateValues" dxfId="54" priority="93"/>
  </conditionalFormatting>
  <conditionalFormatting sqref="C11:C19 C21:C24">
    <cfRule type="duplicateValues" dxfId="53" priority="166"/>
  </conditionalFormatting>
  <conditionalFormatting sqref="P32">
    <cfRule type="cellIs" dxfId="52" priority="25" stopIfTrue="1" operator="greaterThan">
      <formula>0</formula>
    </cfRule>
  </conditionalFormatting>
  <conditionalFormatting sqref="G27:H28 K27:L28 E31:G31 K31:L31 O27:Z28 O31:Z31">
    <cfRule type="cellIs" dxfId="51" priority="23" stopIfTrue="1" operator="greaterThan">
      <formula>0</formula>
    </cfRule>
  </conditionalFormatting>
  <conditionalFormatting sqref="G33:H35 K33:L35 O33:Z35">
    <cfRule type="cellIs" dxfId="50" priority="20" stopIfTrue="1" operator="greaterThan">
      <formula>0</formula>
    </cfRule>
  </conditionalFormatting>
  <conditionalFormatting sqref="H31">
    <cfRule type="cellIs" dxfId="49" priority="24" stopIfTrue="1" operator="greaterThan">
      <formula>0</formula>
    </cfRule>
  </conditionalFormatting>
  <conditionalFormatting sqref="M27:N28 M31:N31">
    <cfRule type="cellIs" dxfId="48" priority="22" stopIfTrue="1" operator="greaterThan">
      <formula>0</formula>
    </cfRule>
  </conditionalFormatting>
  <conditionalFormatting sqref="M33:N35">
    <cfRule type="cellIs" dxfId="47" priority="21" stopIfTrue="1" operator="greaterThan">
      <formula>0</formula>
    </cfRule>
  </conditionalFormatting>
  <conditionalFormatting sqref="J26 I32">
    <cfRule type="cellIs" dxfId="46" priority="19" stopIfTrue="1" operator="greaterThan">
      <formula>0</formula>
    </cfRule>
  </conditionalFormatting>
  <conditionalFormatting sqref="I31 I27:J28">
    <cfRule type="cellIs" dxfId="45" priority="17" stopIfTrue="1" operator="greaterThan">
      <formula>0</formula>
    </cfRule>
  </conditionalFormatting>
  <conditionalFormatting sqref="I33:J35">
    <cfRule type="cellIs" dxfId="44" priority="16" stopIfTrue="1" operator="greaterThan">
      <formula>0</formula>
    </cfRule>
  </conditionalFormatting>
  <conditionalFormatting sqref="J31">
    <cfRule type="cellIs" dxfId="43" priority="18" stopIfTrue="1" operator="greaterThan">
      <formula>0</formula>
    </cfRule>
  </conditionalFormatting>
  <conditionalFormatting sqref="E35:F35">
    <cfRule type="cellIs" dxfId="42" priority="15" stopIfTrue="1" operator="greaterThan">
      <formula>0</formula>
    </cfRule>
  </conditionalFormatting>
  <conditionalFormatting sqref="E30:G30 K30:L30 O30:Z30">
    <cfRule type="cellIs" dxfId="41" priority="13" stopIfTrue="1" operator="greaterThan">
      <formula>0</formula>
    </cfRule>
  </conditionalFormatting>
  <conditionalFormatting sqref="H30">
    <cfRule type="cellIs" dxfId="40" priority="14" stopIfTrue="1" operator="greaterThan">
      <formula>0</formula>
    </cfRule>
  </conditionalFormatting>
  <conditionalFormatting sqref="M30:N30">
    <cfRule type="cellIs" dxfId="39" priority="12" stopIfTrue="1" operator="greaterThan">
      <formula>0</formula>
    </cfRule>
  </conditionalFormatting>
  <conditionalFormatting sqref="I30">
    <cfRule type="cellIs" dxfId="38" priority="10" stopIfTrue="1" operator="greaterThan">
      <formula>0</formula>
    </cfRule>
  </conditionalFormatting>
  <conditionalFormatting sqref="J30">
    <cfRule type="cellIs" dxfId="37" priority="11" stopIfTrue="1" operator="greaterThan">
      <formula>0</formula>
    </cfRule>
  </conditionalFormatting>
  <conditionalFormatting sqref="E29:G29 K29:L29 O29:Z29">
    <cfRule type="cellIs" dxfId="36" priority="8" stopIfTrue="1" operator="greaterThan">
      <formula>0</formula>
    </cfRule>
  </conditionalFormatting>
  <conditionalFormatting sqref="H29">
    <cfRule type="cellIs" dxfId="35" priority="9" stopIfTrue="1" operator="greaterThan">
      <formula>0</formula>
    </cfRule>
  </conditionalFormatting>
  <conditionalFormatting sqref="M29:N29">
    <cfRule type="cellIs" dxfId="34" priority="7" stopIfTrue="1" operator="greaterThan">
      <formula>0</formula>
    </cfRule>
  </conditionalFormatting>
  <conditionalFormatting sqref="I29">
    <cfRule type="cellIs" dxfId="33" priority="5" stopIfTrue="1" operator="greaterThan">
      <formula>0</formula>
    </cfRule>
  </conditionalFormatting>
  <conditionalFormatting sqref="J29">
    <cfRule type="cellIs" dxfId="32" priority="6" stopIfTrue="1" operator="greaterThan">
      <formula>0</formula>
    </cfRule>
  </conditionalFormatting>
  <conditionalFormatting sqref="C27">
    <cfRule type="duplicateValues" dxfId="31" priority="4"/>
  </conditionalFormatting>
  <conditionalFormatting sqref="C33">
    <cfRule type="duplicateValues" dxfId="30" priority="3"/>
  </conditionalFormatting>
  <conditionalFormatting sqref="C28">
    <cfRule type="duplicateValues" dxfId="29" priority="2"/>
  </conditionalFormatting>
  <conditionalFormatting sqref="C34">
    <cfRule type="duplicateValues" dxfId="28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7" zoomScale="80" zoomScaleNormal="80" workbookViewId="0">
      <pane xSplit="7" ySplit="4" topLeftCell="H11" activePane="bottomRight" state="frozen"/>
      <selection activeCell="A7" sqref="A7"/>
      <selection pane="topRight" activeCell="H7" sqref="H7"/>
      <selection pane="bottomLeft" activeCell="A11" sqref="A11"/>
      <selection pane="bottomRight" activeCell="A7" sqref="A7:XFD7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4257812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24" width="4.7109375" style="9" customWidth="1"/>
    <col min="25" max="25" width="4.7109375" style="2" customWidth="1"/>
    <col min="26" max="26" width="4.7109375" style="9" customWidth="1"/>
    <col min="27" max="27" width="4.7109375" style="2" customWidth="1"/>
    <col min="28" max="28" width="6.5703125" style="21" bestFit="1" customWidth="1"/>
    <col min="29" max="30" width="4.7109375" style="2" customWidth="1"/>
    <col min="31" max="31" width="40.7109375" style="2" bestFit="1" customWidth="1"/>
    <col min="32" max="32" width="2.7109375" style="2" customWidth="1"/>
    <col min="33" max="33" width="2.42578125" style="2" bestFit="1" customWidth="1"/>
    <col min="34" max="16384" width="9.140625" style="2"/>
  </cols>
  <sheetData>
    <row r="1" spans="1:79" ht="28.5" customHeight="1" x14ac:dyDescent="0.35">
      <c r="B1" s="2"/>
      <c r="C1" s="16"/>
      <c r="D1" s="409" t="s">
        <v>61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</row>
    <row r="2" spans="1:79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101"/>
      <c r="S2" s="101"/>
      <c r="T2" s="103"/>
      <c r="U2" s="103"/>
      <c r="V2" s="102"/>
      <c r="W2" s="2"/>
      <c r="X2" s="2"/>
      <c r="Y2" s="101"/>
      <c r="Z2" s="2"/>
      <c r="AA2" s="101"/>
      <c r="AB2" s="101"/>
      <c r="AC2" s="103"/>
      <c r="AD2" s="103"/>
      <c r="AE2" s="102"/>
      <c r="AH2" s="101"/>
      <c r="AI2" s="101"/>
      <c r="AJ2" s="103"/>
      <c r="AK2" s="103"/>
      <c r="AL2" s="102"/>
      <c r="AO2" s="101"/>
      <c r="AP2" s="101"/>
      <c r="AQ2" s="103"/>
      <c r="AR2" s="103"/>
      <c r="AS2" s="102"/>
      <c r="AV2" s="101"/>
      <c r="AW2" s="101"/>
      <c r="AX2" s="103"/>
      <c r="AY2" s="103"/>
      <c r="AZ2" s="102"/>
      <c r="BC2" s="101"/>
      <c r="BD2" s="101"/>
      <c r="BE2" s="103"/>
      <c r="BF2" s="103"/>
      <c r="BG2" s="102"/>
      <c r="BJ2" s="101"/>
      <c r="BK2" s="101"/>
      <c r="BL2" s="103"/>
      <c r="BM2" s="103"/>
      <c r="BN2" s="102"/>
      <c r="BQ2" s="101"/>
      <c r="BR2" s="101"/>
      <c r="BS2" s="103"/>
      <c r="BT2" s="103"/>
      <c r="BU2" s="102"/>
      <c r="BX2" s="101"/>
      <c r="BY2" s="101"/>
      <c r="BZ2" s="103"/>
      <c r="CA2" s="103"/>
    </row>
    <row r="3" spans="1:79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5"/>
      <c r="U3" s="105"/>
      <c r="V3" s="104"/>
      <c r="W3" s="101"/>
      <c r="X3" s="101"/>
      <c r="Y3" s="101"/>
      <c r="Z3" s="101"/>
      <c r="AA3" s="101"/>
      <c r="AB3" s="101"/>
      <c r="AC3" s="105"/>
      <c r="AD3" s="105"/>
      <c r="AE3" s="104"/>
      <c r="AF3" s="101"/>
      <c r="AG3" s="101"/>
      <c r="AH3" s="101"/>
      <c r="AI3" s="101"/>
      <c r="AJ3" s="105"/>
      <c r="AK3" s="105"/>
      <c r="AL3" s="104"/>
      <c r="AM3" s="101"/>
      <c r="AN3" s="101"/>
      <c r="AO3" s="101"/>
      <c r="AP3" s="101"/>
      <c r="AQ3" s="105"/>
      <c r="AR3" s="105"/>
      <c r="AS3" s="104"/>
      <c r="AT3" s="101"/>
      <c r="AU3" s="101"/>
      <c r="AV3" s="101"/>
      <c r="AW3" s="101"/>
      <c r="AX3" s="105"/>
      <c r="AY3" s="105"/>
      <c r="AZ3" s="104"/>
      <c r="BA3" s="101"/>
      <c r="BB3" s="101"/>
      <c r="BC3" s="101"/>
      <c r="BD3" s="101"/>
      <c r="BE3" s="105"/>
      <c r="BF3" s="105"/>
      <c r="BG3" s="104"/>
      <c r="BH3" s="101"/>
      <c r="BI3" s="101"/>
      <c r="BJ3" s="101"/>
      <c r="BK3" s="101"/>
      <c r="BL3" s="105"/>
      <c r="BM3" s="105"/>
      <c r="BN3" s="104"/>
      <c r="BO3" s="101"/>
      <c r="BP3" s="101"/>
      <c r="BQ3" s="101"/>
      <c r="BR3" s="101"/>
      <c r="BS3" s="105"/>
      <c r="BT3" s="105"/>
      <c r="BU3" s="104"/>
      <c r="BV3" s="101"/>
      <c r="BW3" s="101"/>
      <c r="BX3" s="101"/>
      <c r="BY3" s="101"/>
      <c r="BZ3" s="105"/>
      <c r="CA3" s="105"/>
    </row>
    <row r="4" spans="1:79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4"/>
      <c r="S4" s="104"/>
      <c r="T4" s="81"/>
      <c r="U4" s="81"/>
      <c r="V4" s="104"/>
      <c r="W4" s="101"/>
      <c r="X4" s="101"/>
      <c r="Y4" s="104"/>
      <c r="Z4" s="101"/>
      <c r="AA4" s="104"/>
      <c r="AB4" s="104"/>
      <c r="AC4" s="81"/>
      <c r="AD4" s="81"/>
      <c r="AE4" s="104"/>
      <c r="AF4" s="101"/>
      <c r="AG4" s="101"/>
      <c r="AH4" s="104"/>
      <c r="AI4" s="104"/>
      <c r="AJ4" s="81"/>
      <c r="AK4" s="81"/>
      <c r="AL4" s="104"/>
      <c r="AM4" s="101"/>
      <c r="AN4" s="101"/>
      <c r="AO4" s="104"/>
      <c r="AP4" s="104"/>
      <c r="AQ4" s="81"/>
      <c r="AR4" s="81"/>
      <c r="AS4" s="104"/>
      <c r="AT4" s="101"/>
      <c r="AU4" s="101"/>
      <c r="AV4" s="104"/>
      <c r="AW4" s="104"/>
      <c r="AX4" s="81"/>
      <c r="AY4" s="81"/>
      <c r="AZ4" s="104"/>
      <c r="BA4" s="101"/>
      <c r="BB4" s="101"/>
      <c r="BC4" s="104"/>
      <c r="BD4" s="104"/>
      <c r="BE4" s="81"/>
      <c r="BF4" s="81"/>
      <c r="BG4" s="104"/>
      <c r="BH4" s="101"/>
      <c r="BI4" s="101"/>
      <c r="BJ4" s="104"/>
      <c r="BK4" s="104"/>
      <c r="BL4" s="81"/>
      <c r="BM4" s="81"/>
      <c r="BN4" s="104"/>
      <c r="BO4" s="101"/>
      <c r="BP4" s="101"/>
      <c r="BQ4" s="104"/>
      <c r="BR4" s="104"/>
      <c r="BS4" s="81"/>
      <c r="BT4" s="81"/>
      <c r="BU4" s="104"/>
      <c r="BV4" s="101"/>
      <c r="BW4" s="101"/>
      <c r="BX4" s="104"/>
      <c r="BY4" s="104"/>
      <c r="BZ4" s="81"/>
      <c r="CA4" s="81"/>
    </row>
    <row r="5" spans="1:79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16"/>
      <c r="W5" s="26"/>
      <c r="X5" s="26"/>
      <c r="Y5" s="26"/>
      <c r="Z5" s="26"/>
      <c r="AA5" s="26"/>
      <c r="AB5" s="26"/>
      <c r="AC5" s="26"/>
      <c r="AD5" s="26"/>
      <c r="AE5" s="16"/>
      <c r="AF5" s="26"/>
      <c r="AG5" s="26"/>
      <c r="AH5" s="26"/>
      <c r="AI5" s="26"/>
      <c r="AJ5" s="26"/>
      <c r="AK5" s="26"/>
      <c r="AL5" s="16"/>
      <c r="AM5" s="26"/>
      <c r="AN5" s="26"/>
      <c r="AO5" s="26"/>
      <c r="AP5" s="26"/>
      <c r="AQ5" s="26"/>
      <c r="AR5" s="26"/>
      <c r="AS5" s="16"/>
      <c r="AT5" s="26"/>
      <c r="AU5" s="26"/>
      <c r="AV5" s="26"/>
      <c r="AW5" s="26"/>
      <c r="AX5" s="26"/>
      <c r="AY5" s="26"/>
      <c r="AZ5" s="16"/>
      <c r="BA5" s="26"/>
      <c r="BB5" s="26"/>
      <c r="BC5" s="26"/>
      <c r="BD5" s="26"/>
      <c r="BE5" s="26"/>
      <c r="BF5" s="26"/>
      <c r="BG5" s="16"/>
      <c r="BH5" s="26"/>
      <c r="BI5" s="26"/>
      <c r="BJ5" s="26"/>
      <c r="BK5" s="26"/>
      <c r="BL5" s="26"/>
      <c r="BM5" s="26"/>
      <c r="BN5" s="16"/>
      <c r="BO5" s="26"/>
      <c r="BP5" s="26"/>
      <c r="BQ5" s="26"/>
      <c r="BR5" s="26"/>
      <c r="BS5" s="26"/>
      <c r="BT5" s="26"/>
      <c r="BU5" s="16"/>
      <c r="BV5" s="26"/>
      <c r="BW5" s="26"/>
      <c r="BX5" s="26"/>
      <c r="BY5" s="26"/>
      <c r="BZ5" s="26"/>
      <c r="CA5" s="26"/>
    </row>
    <row r="6" spans="1:79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27"/>
      <c r="S6" s="16"/>
      <c r="T6" s="16"/>
      <c r="U6" s="16"/>
      <c r="V6" s="16"/>
      <c r="W6" s="16"/>
      <c r="X6" s="100"/>
      <c r="Y6" s="1"/>
      <c r="Z6" s="100"/>
      <c r="AA6" s="1"/>
      <c r="AB6" s="20"/>
    </row>
    <row r="7" spans="1:79" ht="13.5" thickBot="1" x14ac:dyDescent="0.25">
      <c r="B7" s="3"/>
      <c r="C7" s="3"/>
      <c r="D7" s="2"/>
      <c r="E7" s="3"/>
      <c r="F7" s="1"/>
      <c r="G7" s="2"/>
      <c r="H7" s="398">
        <v>1</v>
      </c>
      <c r="I7" s="404"/>
      <c r="J7" s="398">
        <v>2</v>
      </c>
      <c r="K7" s="404"/>
      <c r="L7" s="407" t="s">
        <v>17</v>
      </c>
      <c r="M7" s="408"/>
      <c r="N7" s="398">
        <v>4</v>
      </c>
      <c r="O7" s="399"/>
      <c r="P7" s="398">
        <v>5</v>
      </c>
      <c r="Q7" s="399"/>
      <c r="R7" s="398">
        <v>6</v>
      </c>
      <c r="S7" s="399"/>
      <c r="T7" s="398">
        <v>7</v>
      </c>
      <c r="U7" s="399"/>
      <c r="V7" s="113">
        <v>8</v>
      </c>
      <c r="W7" s="114"/>
      <c r="X7" s="398">
        <v>9</v>
      </c>
      <c r="Y7" s="399"/>
      <c r="Z7" s="398">
        <v>10</v>
      </c>
      <c r="AA7" s="399"/>
      <c r="AB7" s="40"/>
      <c r="AC7" s="1"/>
      <c r="AE7" s="6"/>
    </row>
    <row r="8" spans="1:79" s="4" customFormat="1" ht="12.75" customHeight="1" thickBot="1" x14ac:dyDescent="0.25">
      <c r="B8" s="15"/>
      <c r="C8" s="15"/>
      <c r="D8" s="51"/>
      <c r="E8" s="51"/>
      <c r="F8" s="1"/>
      <c r="G8" s="2"/>
      <c r="H8" s="400" t="s">
        <v>22</v>
      </c>
      <c r="I8" s="400"/>
      <c r="J8" s="400" t="s">
        <v>29</v>
      </c>
      <c r="K8" s="400"/>
      <c r="L8" s="400" t="s">
        <v>22</v>
      </c>
      <c r="M8" s="400"/>
      <c r="N8" s="400" t="s">
        <v>23</v>
      </c>
      <c r="O8" s="400"/>
      <c r="P8" s="400" t="s">
        <v>30</v>
      </c>
      <c r="Q8" s="400"/>
      <c r="R8" s="405" t="s">
        <v>23</v>
      </c>
      <c r="S8" s="406"/>
      <c r="T8" s="400" t="s">
        <v>16</v>
      </c>
      <c r="U8" s="400"/>
      <c r="V8" s="405" t="s">
        <v>24</v>
      </c>
      <c r="W8" s="406"/>
      <c r="X8" s="400" t="s">
        <v>30</v>
      </c>
      <c r="Y8" s="400"/>
      <c r="Z8" s="400" t="s">
        <v>31</v>
      </c>
      <c r="AA8" s="400"/>
      <c r="AE8" s="2"/>
    </row>
    <row r="9" spans="1:79" s="5" customFormat="1" ht="14.25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02">
        <v>42763</v>
      </c>
      <c r="I9" s="401"/>
      <c r="J9" s="401">
        <v>42777</v>
      </c>
      <c r="K9" s="401"/>
      <c r="L9" s="403">
        <v>42798</v>
      </c>
      <c r="M9" s="402"/>
      <c r="N9" s="401">
        <v>42854</v>
      </c>
      <c r="O9" s="401"/>
      <c r="P9" s="401">
        <v>42889</v>
      </c>
      <c r="Q9" s="401"/>
      <c r="R9" s="403">
        <v>42924</v>
      </c>
      <c r="S9" s="402"/>
      <c r="T9" s="401">
        <v>42952</v>
      </c>
      <c r="U9" s="401"/>
      <c r="V9" s="403">
        <v>42994</v>
      </c>
      <c r="W9" s="402"/>
      <c r="X9" s="401">
        <v>43036</v>
      </c>
      <c r="Y9" s="401"/>
      <c r="Z9" s="401">
        <v>43071</v>
      </c>
      <c r="AA9" s="401"/>
      <c r="AB9" s="49" t="e">
        <f>SUM(AB11:AB60)-(#REF!+#REF!+#REF!)</f>
        <v>#REF!</v>
      </c>
      <c r="AE9" s="136" t="s">
        <v>9</v>
      </c>
      <c r="AF9" s="2"/>
      <c r="AG9" s="64">
        <v>0</v>
      </c>
    </row>
    <row r="10" spans="1:79" s="6" customFormat="1" ht="13.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109" t="s">
        <v>8</v>
      </c>
      <c r="F10" s="110" t="s">
        <v>19</v>
      </c>
      <c r="G10" s="50" t="s">
        <v>20</v>
      </c>
      <c r="H10" s="111" t="s">
        <v>1</v>
      </c>
      <c r="I10" s="112" t="s">
        <v>2</v>
      </c>
      <c r="J10" s="111" t="s">
        <v>1</v>
      </c>
      <c r="K10" s="112" t="s">
        <v>2</v>
      </c>
      <c r="L10" s="110" t="s">
        <v>1</v>
      </c>
      <c r="M10" s="110" t="s">
        <v>2</v>
      </c>
      <c r="N10" s="111" t="s">
        <v>1</v>
      </c>
      <c r="O10" s="112" t="s">
        <v>2</v>
      </c>
      <c r="P10" s="111" t="s">
        <v>1</v>
      </c>
      <c r="Q10" s="112" t="s">
        <v>2</v>
      </c>
      <c r="R10" s="111" t="s">
        <v>1</v>
      </c>
      <c r="S10" s="110" t="s">
        <v>2</v>
      </c>
      <c r="T10" s="111" t="s">
        <v>1</v>
      </c>
      <c r="U10" s="112" t="s">
        <v>2</v>
      </c>
      <c r="V10" s="111" t="s">
        <v>1</v>
      </c>
      <c r="W10" s="110" t="s">
        <v>2</v>
      </c>
      <c r="X10" s="111" t="s">
        <v>1</v>
      </c>
      <c r="Y10" s="112" t="s">
        <v>2</v>
      </c>
      <c r="Z10" s="111" t="s">
        <v>1</v>
      </c>
      <c r="AA10" s="112" t="s">
        <v>2</v>
      </c>
      <c r="AB10" s="108" t="s">
        <v>12</v>
      </c>
      <c r="AE10" s="138" t="s">
        <v>6</v>
      </c>
      <c r="AF10" s="2"/>
      <c r="AG10" s="67">
        <v>0</v>
      </c>
    </row>
    <row r="11" spans="1:79" ht="13.5" thickTop="1" x14ac:dyDescent="0.2">
      <c r="A11" s="43">
        <v>1</v>
      </c>
      <c r="B11" s="43">
        <v>1</v>
      </c>
      <c r="C11" s="44" t="s">
        <v>53</v>
      </c>
      <c r="D11" s="32" t="s">
        <v>77</v>
      </c>
      <c r="E11" s="116">
        <f t="shared" ref="E11:E56" si="0">SUM(H11:Y11)</f>
        <v>249</v>
      </c>
      <c r="F11" s="53">
        <f t="shared" ref="F11:F37" si="1">MIN(SUM(H11:I11),J11+K11,L11+M11,N11+O11,P11+Q11,R11+S11,T11+U11,V11+W11,X11+Y11,Z11+AA11)</f>
        <v>0</v>
      </c>
      <c r="G11" s="378">
        <f t="shared" ref="G11:G37" si="2">E11-F11</f>
        <v>249</v>
      </c>
      <c r="H11" s="75">
        <v>4</v>
      </c>
      <c r="I11" s="75">
        <v>15</v>
      </c>
      <c r="J11" s="75">
        <v>16</v>
      </c>
      <c r="K11" s="75">
        <v>17</v>
      </c>
      <c r="L11" s="75">
        <v>8</v>
      </c>
      <c r="M11" s="75">
        <v>13</v>
      </c>
      <c r="N11" s="75">
        <v>14</v>
      </c>
      <c r="O11" s="75">
        <v>22</v>
      </c>
      <c r="P11" s="75">
        <v>17</v>
      </c>
      <c r="Q11" s="75">
        <v>14</v>
      </c>
      <c r="R11" s="75">
        <v>12</v>
      </c>
      <c r="S11" s="75">
        <v>11</v>
      </c>
      <c r="T11" s="75">
        <v>22</v>
      </c>
      <c r="U11" s="75">
        <v>16</v>
      </c>
      <c r="V11" s="75">
        <v>26</v>
      </c>
      <c r="W11" s="75">
        <v>22</v>
      </c>
      <c r="X11" s="17"/>
      <c r="Y11" s="18"/>
      <c r="Z11" s="17"/>
      <c r="AA11" s="18"/>
      <c r="AB11" s="17">
        <f>IF(H11&gt;0,IF(H11=MAX($H$11:$H$389),1,0))+IF(I11&gt;0,IF(I11=MAX($I$11:$I$389),1,0))+IF(J11&gt;0,IF(J11=MAX($J$11:$J$389),1,0))+IF(K11&gt;0,IF(K11=MAX($K$11:$K$389),1,0))+IF(L11&gt;0,IF(L11=MAX($L$11:$L$389),1,0))+IF(M11&gt;0,IF(M11=MAX($M$11:$M$389),1,0))+IF(N11&gt;0,IF(N11=MAX($N$11:$N$389),1,0))+IF(O11&gt;0,IF(O11=MAX($O$11:$O$389),1,0))+IF(P11&gt;0,IF(P11=MAX($O$11:$O$389),1,0))+IF(Q11&gt;0,IF(Q11=MAX($Q$11:$Q$389),1,0))+IF(R11&gt;0,IF(R11=MAX($R$11:$R$389),1,0))+IF(S11&gt;0,IF(S11=MAX($S$11:$S$389),1,0))+IF(T11&gt;0,IF(T11=MAX($T$11:$T$389),1,0))+IF(U11&gt;0,IF(U11=MAX($U$11:$U$389),1,0))+IF(V11&gt;0,IF(V11=MAX($V$11:$V$389),1,0))+IF(W11&gt;0,IF(W11=MAX($W$11:$W$389),1,0))+IF(X11&gt;0,IF(X11=MAX($X$11:$X$389),1,0))+IF(Y11&gt;0,IF(Y11=MAX($Y$11:$Y$389),1,0))+IF(Z11&gt;0,IF(Z11=MAX($Z$11:$Z$389),1,0))+IF(AA11&gt;0,IF(AA11=MAX($AA$11:$AA$389),1,0))</f>
        <v>0</v>
      </c>
      <c r="AD11" s="14"/>
      <c r="AE11" s="139" t="s">
        <v>11</v>
      </c>
      <c r="AG11" s="65">
        <v>0</v>
      </c>
    </row>
    <row r="12" spans="1:79" ht="14.25" customHeight="1" x14ac:dyDescent="0.2">
      <c r="A12" s="69">
        <v>3</v>
      </c>
      <c r="B12" s="69">
        <v>54</v>
      </c>
      <c r="C12" s="39" t="s">
        <v>55</v>
      </c>
      <c r="D12" s="243" t="s">
        <v>69</v>
      </c>
      <c r="E12" s="118">
        <f t="shared" si="0"/>
        <v>246</v>
      </c>
      <c r="F12" s="53">
        <f t="shared" si="1"/>
        <v>0</v>
      </c>
      <c r="G12" s="119">
        <f t="shared" si="2"/>
        <v>246</v>
      </c>
      <c r="H12" s="75">
        <v>14</v>
      </c>
      <c r="I12" s="18">
        <v>21</v>
      </c>
      <c r="J12" s="17">
        <v>15</v>
      </c>
      <c r="K12" s="79">
        <v>16</v>
      </c>
      <c r="L12" s="54">
        <v>5</v>
      </c>
      <c r="M12" s="18">
        <v>8</v>
      </c>
      <c r="N12" s="17">
        <v>22</v>
      </c>
      <c r="O12" s="18">
        <v>21</v>
      </c>
      <c r="P12" s="17">
        <v>22</v>
      </c>
      <c r="Q12" s="11">
        <v>18</v>
      </c>
      <c r="R12" s="17">
        <v>2</v>
      </c>
      <c r="S12" s="48">
        <v>13</v>
      </c>
      <c r="T12" s="17">
        <v>13</v>
      </c>
      <c r="U12" s="18">
        <v>5</v>
      </c>
      <c r="V12" s="75">
        <v>28</v>
      </c>
      <c r="W12" s="18">
        <v>23</v>
      </c>
      <c r="X12" s="17"/>
      <c r="Y12" s="18"/>
      <c r="Z12" s="17"/>
      <c r="AA12" s="18"/>
      <c r="AB12" s="17">
        <f t="shared" ref="AB12:AB56" si="3">IF(H12&gt;0,IF(H12=MAX($H$11:$H$389),1,0))+IF(I12&gt;0,IF(I12=MAX($I$11:$I$389),1,0))+IF(J12&gt;0,IF(J12=MAX($J$11:$J$389),1,0))+IF(K12&gt;0,IF(K12=MAX($K$11:$K$389),1,0))+IF(L12&gt;0,IF(L12=MAX($L$11:$L$389),1,0))+IF(M12&gt;0,IF(M12=MAX($M$11:$M$389),1,0))+IF(N12&gt;0,IF(N12=MAX($N$11:$N$389),1,0))+IF(O12&gt;0,IF(O12=MAX($O$11:$O$389),1,0))+IF(P12&gt;0,IF(P12=MAX($O$11:$O$389),1,0))+IF(Q12&gt;0,IF(Q12=MAX($Q$11:$Q$389),1,0))+IF(R12&gt;0,IF(R12=MAX($R$11:$R$389),1,0))+IF(S12&gt;0,IF(S12=MAX($S$11:$S$389),1,0))+IF(T12&gt;0,IF(T12=MAX($T$11:$T$389),1,0))+IF(U12&gt;0,IF(U12=MAX($U$11:$U$389),1,0))+IF(V12&gt;0,IF(V12=MAX($V$11:$V$389),1,0))+IF(W12&gt;0,IF(W12=MAX($W$11:$W$389),1,0))+IF(X12&gt;0,IF(X12=MAX($X$11:$X$389),1,0))+IF(Y12&gt;0,IF(Y12=MAX($Y$11:$Y$389),1,0))+IF(Z12&gt;0,IF(Z12=MAX($Z$11:$Z$389),1,0))+IF(AA12&gt;0,IF(AA12=MAX($AA$11:$AA$389),1,0))</f>
        <v>2</v>
      </c>
      <c r="AE12" s="140" t="s">
        <v>14</v>
      </c>
      <c r="AG12" s="66">
        <v>0</v>
      </c>
    </row>
    <row r="13" spans="1:79" ht="12.75" x14ac:dyDescent="0.2">
      <c r="A13" s="43">
        <v>4</v>
      </c>
      <c r="B13" s="43">
        <v>93</v>
      </c>
      <c r="C13" s="44" t="s">
        <v>55</v>
      </c>
      <c r="D13" s="32" t="s">
        <v>71</v>
      </c>
      <c r="E13" s="120">
        <f t="shared" si="0"/>
        <v>228</v>
      </c>
      <c r="F13" s="53">
        <f t="shared" si="1"/>
        <v>0</v>
      </c>
      <c r="G13" s="119">
        <f t="shared" si="2"/>
        <v>228</v>
      </c>
      <c r="H13" s="75">
        <v>17</v>
      </c>
      <c r="I13" s="18">
        <v>14</v>
      </c>
      <c r="J13" s="55">
        <v>20</v>
      </c>
      <c r="K13" s="55">
        <v>12</v>
      </c>
      <c r="L13" s="79">
        <v>10</v>
      </c>
      <c r="M13" s="18">
        <v>3</v>
      </c>
      <c r="N13" s="17">
        <v>15</v>
      </c>
      <c r="O13" s="11">
        <v>17</v>
      </c>
      <c r="P13" s="17">
        <v>20</v>
      </c>
      <c r="Q13" s="11">
        <v>9</v>
      </c>
      <c r="R13" s="17">
        <v>22</v>
      </c>
      <c r="S13" s="48">
        <v>10</v>
      </c>
      <c r="T13" s="17">
        <v>18</v>
      </c>
      <c r="U13" s="55">
        <v>4</v>
      </c>
      <c r="V13" s="75">
        <v>27</v>
      </c>
      <c r="W13" s="18">
        <v>10</v>
      </c>
      <c r="X13" s="83"/>
      <c r="Y13" s="33"/>
      <c r="Z13" s="83"/>
      <c r="AA13" s="33"/>
      <c r="AB13" s="17">
        <f t="shared" si="3"/>
        <v>0</v>
      </c>
      <c r="AE13" s="134" t="s">
        <v>4</v>
      </c>
      <c r="AF13" s="5"/>
      <c r="AG13" s="63">
        <v>0</v>
      </c>
    </row>
    <row r="14" spans="1:79" ht="12.75" x14ac:dyDescent="0.2">
      <c r="A14" s="69">
        <v>6</v>
      </c>
      <c r="B14" s="43">
        <v>99</v>
      </c>
      <c r="C14" s="44" t="s">
        <v>53</v>
      </c>
      <c r="D14" s="32" t="s">
        <v>79</v>
      </c>
      <c r="E14" s="118">
        <f t="shared" si="0"/>
        <v>221</v>
      </c>
      <c r="F14" s="53">
        <f t="shared" si="1"/>
        <v>0</v>
      </c>
      <c r="G14" s="119">
        <f t="shared" si="2"/>
        <v>221</v>
      </c>
      <c r="H14" s="75">
        <v>6</v>
      </c>
      <c r="I14" s="18">
        <v>13</v>
      </c>
      <c r="J14" s="17">
        <v>11</v>
      </c>
      <c r="K14" s="55">
        <v>10</v>
      </c>
      <c r="L14" s="54">
        <v>15</v>
      </c>
      <c r="M14" s="33">
        <v>17</v>
      </c>
      <c r="N14" s="17">
        <v>26</v>
      </c>
      <c r="O14" s="33">
        <v>16</v>
      </c>
      <c r="P14" s="83">
        <v>14</v>
      </c>
      <c r="Q14" s="33">
        <v>17</v>
      </c>
      <c r="R14" s="17">
        <v>19</v>
      </c>
      <c r="S14" s="48">
        <v>4</v>
      </c>
      <c r="T14" s="17">
        <v>6</v>
      </c>
      <c r="U14" s="18">
        <v>9</v>
      </c>
      <c r="V14" s="75">
        <v>18</v>
      </c>
      <c r="W14" s="18">
        <v>20</v>
      </c>
      <c r="X14" s="22"/>
      <c r="Y14" s="23"/>
      <c r="Z14" s="22"/>
      <c r="AA14" s="23"/>
      <c r="AB14" s="17">
        <f t="shared" si="3"/>
        <v>1</v>
      </c>
      <c r="AE14" s="135" t="s">
        <v>5</v>
      </c>
      <c r="AF14" s="6"/>
      <c r="AG14" s="6"/>
    </row>
    <row r="15" spans="1:79" ht="12.75" x14ac:dyDescent="0.2">
      <c r="A15" s="43">
        <v>5</v>
      </c>
      <c r="B15" s="43">
        <v>77</v>
      </c>
      <c r="C15" s="44" t="s">
        <v>55</v>
      </c>
      <c r="D15" s="243" t="s">
        <v>70</v>
      </c>
      <c r="E15" s="118">
        <f t="shared" si="0"/>
        <v>213</v>
      </c>
      <c r="F15" s="53">
        <f t="shared" si="1"/>
        <v>0</v>
      </c>
      <c r="G15" s="119">
        <f t="shared" si="2"/>
        <v>213</v>
      </c>
      <c r="H15" s="75">
        <v>21</v>
      </c>
      <c r="I15" s="18">
        <v>11</v>
      </c>
      <c r="J15" s="17">
        <v>9</v>
      </c>
      <c r="K15" s="79">
        <v>14</v>
      </c>
      <c r="L15" s="68">
        <v>11</v>
      </c>
      <c r="M15" s="18">
        <v>6</v>
      </c>
      <c r="N15" s="17">
        <v>19</v>
      </c>
      <c r="O15" s="18">
        <v>8</v>
      </c>
      <c r="P15" s="54">
        <v>6</v>
      </c>
      <c r="Q15" s="33">
        <v>20</v>
      </c>
      <c r="R15" s="17">
        <v>8</v>
      </c>
      <c r="S15" s="48">
        <v>21</v>
      </c>
      <c r="T15" s="83">
        <v>20</v>
      </c>
      <c r="U15" s="33">
        <v>14</v>
      </c>
      <c r="V15" s="75">
        <v>14</v>
      </c>
      <c r="W15" s="18">
        <v>11</v>
      </c>
      <c r="X15" s="70"/>
      <c r="Y15" s="71"/>
      <c r="Z15" s="70"/>
      <c r="AA15" s="71"/>
      <c r="AB15" s="17">
        <f t="shared" si="3"/>
        <v>1</v>
      </c>
      <c r="AE15" s="137" t="s">
        <v>21</v>
      </c>
    </row>
    <row r="16" spans="1:79" ht="12.75" x14ac:dyDescent="0.2">
      <c r="A16" s="69">
        <v>2</v>
      </c>
      <c r="B16" s="69">
        <v>48</v>
      </c>
      <c r="C16" s="39" t="s">
        <v>55</v>
      </c>
      <c r="D16" s="228" t="s">
        <v>84</v>
      </c>
      <c r="E16" s="118">
        <f t="shared" si="0"/>
        <v>209</v>
      </c>
      <c r="F16" s="53">
        <f t="shared" si="1"/>
        <v>0</v>
      </c>
      <c r="G16" s="119">
        <f t="shared" si="2"/>
        <v>209</v>
      </c>
      <c r="H16" s="238">
        <v>0</v>
      </c>
      <c r="I16" s="18">
        <v>6</v>
      </c>
      <c r="J16" s="83">
        <v>18</v>
      </c>
      <c r="K16" s="79">
        <v>6</v>
      </c>
      <c r="L16" s="54">
        <v>16</v>
      </c>
      <c r="M16" s="89">
        <v>16</v>
      </c>
      <c r="N16" s="17">
        <v>21</v>
      </c>
      <c r="O16" s="18">
        <v>19</v>
      </c>
      <c r="P16" s="17">
        <v>18</v>
      </c>
      <c r="Q16" s="18">
        <v>13</v>
      </c>
      <c r="R16" s="17">
        <v>16</v>
      </c>
      <c r="S16" s="18">
        <v>22</v>
      </c>
      <c r="T16" s="17">
        <v>21</v>
      </c>
      <c r="U16" s="18">
        <v>6</v>
      </c>
      <c r="V16" s="75">
        <v>8</v>
      </c>
      <c r="W16" s="18">
        <v>3</v>
      </c>
      <c r="X16" s="17"/>
      <c r="Y16" s="18"/>
      <c r="Z16" s="17"/>
      <c r="AA16" s="18"/>
      <c r="AB16" s="17">
        <f t="shared" si="3"/>
        <v>1</v>
      </c>
      <c r="AE16" s="141" t="s">
        <v>10</v>
      </c>
    </row>
    <row r="17" spans="1:31" ht="12.75" x14ac:dyDescent="0.2">
      <c r="A17" s="43">
        <v>7</v>
      </c>
      <c r="B17" s="69">
        <v>53</v>
      </c>
      <c r="C17" s="39" t="s">
        <v>55</v>
      </c>
      <c r="D17" s="353" t="s">
        <v>101</v>
      </c>
      <c r="E17" s="118">
        <f t="shared" si="0"/>
        <v>206</v>
      </c>
      <c r="F17" s="53">
        <f t="shared" si="1"/>
        <v>0</v>
      </c>
      <c r="G17" s="119">
        <f t="shared" si="2"/>
        <v>206</v>
      </c>
      <c r="H17" s="75">
        <v>13</v>
      </c>
      <c r="I17" s="18">
        <v>18</v>
      </c>
      <c r="J17" s="17">
        <v>10</v>
      </c>
      <c r="K17" s="33">
        <v>4</v>
      </c>
      <c r="L17" s="17">
        <v>17</v>
      </c>
      <c r="M17" s="252">
        <v>0</v>
      </c>
      <c r="N17" s="17">
        <v>27</v>
      </c>
      <c r="O17" s="18">
        <v>10</v>
      </c>
      <c r="P17" s="17">
        <v>23</v>
      </c>
      <c r="Q17" s="18">
        <v>15</v>
      </c>
      <c r="R17" s="17">
        <v>14</v>
      </c>
      <c r="S17" s="48">
        <v>14</v>
      </c>
      <c r="T17" s="238">
        <v>0</v>
      </c>
      <c r="U17" s="252">
        <v>0</v>
      </c>
      <c r="V17" s="75">
        <v>25</v>
      </c>
      <c r="W17" s="18">
        <v>16</v>
      </c>
      <c r="X17" s="70"/>
      <c r="Y17" s="71"/>
      <c r="Z17" s="70"/>
      <c r="AA17" s="71"/>
      <c r="AB17" s="17">
        <f t="shared" si="3"/>
        <v>1</v>
      </c>
      <c r="AE17" s="239" t="s">
        <v>66</v>
      </c>
    </row>
    <row r="18" spans="1:31" ht="12.75" x14ac:dyDescent="0.2">
      <c r="A18" s="69">
        <v>8</v>
      </c>
      <c r="B18" s="69">
        <v>36</v>
      </c>
      <c r="C18" s="39" t="s">
        <v>53</v>
      </c>
      <c r="D18" s="243" t="s">
        <v>78</v>
      </c>
      <c r="E18" s="118">
        <f t="shared" si="0"/>
        <v>193</v>
      </c>
      <c r="F18" s="53">
        <f t="shared" si="1"/>
        <v>0</v>
      </c>
      <c r="G18" s="119">
        <f t="shared" si="2"/>
        <v>193</v>
      </c>
      <c r="H18" s="82">
        <v>16</v>
      </c>
      <c r="I18" s="18">
        <v>3</v>
      </c>
      <c r="J18" s="17">
        <v>3</v>
      </c>
      <c r="K18" s="18">
        <v>21</v>
      </c>
      <c r="L18" s="54">
        <v>6</v>
      </c>
      <c r="M18" s="18">
        <v>10</v>
      </c>
      <c r="N18" s="17">
        <v>28</v>
      </c>
      <c r="O18" s="248">
        <v>0</v>
      </c>
      <c r="P18" s="17">
        <v>5</v>
      </c>
      <c r="Q18" s="55">
        <v>5</v>
      </c>
      <c r="R18" s="17">
        <v>21</v>
      </c>
      <c r="S18" s="48">
        <v>17</v>
      </c>
      <c r="T18" s="17">
        <v>12</v>
      </c>
      <c r="U18" s="55">
        <v>12</v>
      </c>
      <c r="V18" s="82">
        <v>13</v>
      </c>
      <c r="W18" s="18">
        <v>21</v>
      </c>
      <c r="X18" s="17"/>
      <c r="Y18" s="18"/>
      <c r="Z18" s="17"/>
      <c r="AA18" s="18"/>
      <c r="AB18" s="17">
        <f t="shared" si="3"/>
        <v>1</v>
      </c>
    </row>
    <row r="19" spans="1:31" ht="12.75" x14ac:dyDescent="0.2">
      <c r="A19" s="43">
        <v>10</v>
      </c>
      <c r="B19" s="69">
        <v>64</v>
      </c>
      <c r="C19" s="39" t="s">
        <v>53</v>
      </c>
      <c r="D19" s="41" t="s">
        <v>76</v>
      </c>
      <c r="E19" s="118">
        <f t="shared" si="0"/>
        <v>188</v>
      </c>
      <c r="F19" s="53">
        <f t="shared" si="1"/>
        <v>0</v>
      </c>
      <c r="G19" s="119">
        <f t="shared" si="2"/>
        <v>188</v>
      </c>
      <c r="H19" s="75">
        <v>10</v>
      </c>
      <c r="I19" s="33">
        <v>10</v>
      </c>
      <c r="J19" s="17">
        <v>21</v>
      </c>
      <c r="K19" s="18">
        <v>20</v>
      </c>
      <c r="L19" s="247">
        <v>0</v>
      </c>
      <c r="M19" s="55">
        <v>12</v>
      </c>
      <c r="N19" s="17">
        <v>23</v>
      </c>
      <c r="O19" s="55">
        <v>24</v>
      </c>
      <c r="P19" s="17">
        <v>3</v>
      </c>
      <c r="Q19" s="18">
        <v>8</v>
      </c>
      <c r="R19" s="17">
        <v>5</v>
      </c>
      <c r="S19" s="48">
        <v>7</v>
      </c>
      <c r="T19" s="17">
        <v>7</v>
      </c>
      <c r="U19" s="67">
        <v>0</v>
      </c>
      <c r="V19" s="75">
        <v>19</v>
      </c>
      <c r="W19" s="33">
        <v>19</v>
      </c>
      <c r="X19" s="17"/>
      <c r="Y19" s="55"/>
      <c r="Z19" s="17"/>
      <c r="AA19" s="55"/>
      <c r="AB19" s="17">
        <f t="shared" si="3"/>
        <v>1</v>
      </c>
    </row>
    <row r="20" spans="1:31" ht="12.75" x14ac:dyDescent="0.2">
      <c r="A20" s="69">
        <v>9</v>
      </c>
      <c r="B20" s="69">
        <v>8</v>
      </c>
      <c r="C20" s="39" t="s">
        <v>55</v>
      </c>
      <c r="D20" s="228" t="s">
        <v>165</v>
      </c>
      <c r="E20" s="118">
        <f t="shared" si="0"/>
        <v>179</v>
      </c>
      <c r="F20" s="95" t="e">
        <f t="shared" si="1"/>
        <v>#VALUE!</v>
      </c>
      <c r="G20" s="122" t="e">
        <f t="shared" si="2"/>
        <v>#VALUE!</v>
      </c>
      <c r="H20" s="75" t="s">
        <v>196</v>
      </c>
      <c r="I20" s="18" t="s">
        <v>196</v>
      </c>
      <c r="J20" s="83" t="s">
        <v>196</v>
      </c>
      <c r="K20" s="33" t="s">
        <v>196</v>
      </c>
      <c r="L20" s="54" t="s">
        <v>196</v>
      </c>
      <c r="M20" s="18" t="s">
        <v>196</v>
      </c>
      <c r="N20" s="17">
        <v>25</v>
      </c>
      <c r="O20" s="18">
        <v>14</v>
      </c>
      <c r="P20" s="17">
        <v>19</v>
      </c>
      <c r="Q20" s="18">
        <v>22</v>
      </c>
      <c r="R20" s="17">
        <v>23</v>
      </c>
      <c r="S20" s="48">
        <v>19</v>
      </c>
      <c r="T20" s="17">
        <v>19</v>
      </c>
      <c r="U20" s="33">
        <v>15</v>
      </c>
      <c r="V20" s="75">
        <v>23</v>
      </c>
      <c r="W20" s="67">
        <v>0</v>
      </c>
      <c r="X20" s="17"/>
      <c r="Y20" s="18"/>
      <c r="Z20" s="17"/>
      <c r="AA20" s="18"/>
      <c r="AB20" s="17">
        <f t="shared" si="3"/>
        <v>1</v>
      </c>
    </row>
    <row r="21" spans="1:31" ht="12.75" x14ac:dyDescent="0.2">
      <c r="A21" s="43">
        <v>12</v>
      </c>
      <c r="B21" s="69">
        <v>83</v>
      </c>
      <c r="C21" s="39" t="s">
        <v>55</v>
      </c>
      <c r="D21" s="244" t="s">
        <v>68</v>
      </c>
      <c r="E21" s="118">
        <f t="shared" si="0"/>
        <v>175</v>
      </c>
      <c r="F21" s="53" t="e">
        <f t="shared" si="1"/>
        <v>#VALUE!</v>
      </c>
      <c r="G21" s="119" t="e">
        <f t="shared" si="2"/>
        <v>#VALUE!</v>
      </c>
      <c r="H21" s="75">
        <v>19</v>
      </c>
      <c r="I21" s="18">
        <v>17</v>
      </c>
      <c r="J21" s="17" t="s">
        <v>196</v>
      </c>
      <c r="K21" s="18" t="s">
        <v>196</v>
      </c>
      <c r="L21" s="54">
        <v>14</v>
      </c>
      <c r="M21" s="18">
        <v>14</v>
      </c>
      <c r="N21" s="17">
        <v>24</v>
      </c>
      <c r="O21" s="18">
        <v>3</v>
      </c>
      <c r="P21" s="17">
        <v>4</v>
      </c>
      <c r="Q21" s="33">
        <v>2</v>
      </c>
      <c r="R21" s="92">
        <v>13</v>
      </c>
      <c r="S21" s="248">
        <v>0</v>
      </c>
      <c r="T21" s="10">
        <v>10</v>
      </c>
      <c r="U21" s="18">
        <v>19</v>
      </c>
      <c r="V21" s="75">
        <v>21</v>
      </c>
      <c r="W21" s="18">
        <v>15</v>
      </c>
      <c r="X21" s="17"/>
      <c r="Y21" s="18"/>
      <c r="Z21" s="17"/>
      <c r="AA21" s="18"/>
      <c r="AB21" s="17">
        <f t="shared" si="3"/>
        <v>0</v>
      </c>
    </row>
    <row r="22" spans="1:31" ht="12.75" x14ac:dyDescent="0.2">
      <c r="A22" s="69">
        <v>11</v>
      </c>
      <c r="B22" s="69">
        <v>2</v>
      </c>
      <c r="C22" s="39" t="s">
        <v>53</v>
      </c>
      <c r="D22" s="41" t="s">
        <v>72</v>
      </c>
      <c r="E22" s="118">
        <f t="shared" si="0"/>
        <v>167</v>
      </c>
      <c r="F22" s="53">
        <f t="shared" si="1"/>
        <v>0</v>
      </c>
      <c r="G22" s="119">
        <f t="shared" si="2"/>
        <v>167</v>
      </c>
      <c r="H22" s="75">
        <v>12</v>
      </c>
      <c r="I22" s="18">
        <v>16</v>
      </c>
      <c r="J22" s="246">
        <v>0</v>
      </c>
      <c r="K22" s="33">
        <v>7</v>
      </c>
      <c r="L22" s="393">
        <v>0</v>
      </c>
      <c r="M22" s="380">
        <v>4</v>
      </c>
      <c r="N22" s="10">
        <v>12</v>
      </c>
      <c r="O22" s="38">
        <v>25</v>
      </c>
      <c r="P22" s="83">
        <v>13</v>
      </c>
      <c r="Q22" s="18">
        <v>21</v>
      </c>
      <c r="R22" s="10">
        <v>18</v>
      </c>
      <c r="S22" s="18">
        <v>3</v>
      </c>
      <c r="T22" s="247">
        <v>0</v>
      </c>
      <c r="U22" s="18">
        <v>7</v>
      </c>
      <c r="V22" s="75">
        <v>16</v>
      </c>
      <c r="W22" s="18">
        <v>13</v>
      </c>
      <c r="X22" s="17"/>
      <c r="Y22" s="18"/>
      <c r="Z22" s="17"/>
      <c r="AA22" s="18"/>
      <c r="AB22" s="17">
        <f t="shared" si="3"/>
        <v>0</v>
      </c>
    </row>
    <row r="23" spans="1:31" ht="12.75" x14ac:dyDescent="0.2">
      <c r="A23" s="43">
        <v>13</v>
      </c>
      <c r="B23" s="69">
        <v>66</v>
      </c>
      <c r="C23" s="39" t="s">
        <v>53</v>
      </c>
      <c r="D23" s="31" t="s">
        <v>82</v>
      </c>
      <c r="E23" s="118">
        <f t="shared" si="0"/>
        <v>148</v>
      </c>
      <c r="F23" s="53" t="e">
        <f t="shared" si="1"/>
        <v>#VALUE!</v>
      </c>
      <c r="G23" s="119" t="e">
        <f t="shared" si="2"/>
        <v>#VALUE!</v>
      </c>
      <c r="H23" s="82">
        <v>7</v>
      </c>
      <c r="I23" s="33">
        <v>5</v>
      </c>
      <c r="J23" s="79">
        <v>13</v>
      </c>
      <c r="K23" s="79">
        <v>13</v>
      </c>
      <c r="L23" s="54">
        <v>9</v>
      </c>
      <c r="M23" s="18">
        <v>11</v>
      </c>
      <c r="N23" s="17" t="s">
        <v>196</v>
      </c>
      <c r="O23" s="18" t="s">
        <v>196</v>
      </c>
      <c r="P23" s="55" t="s">
        <v>196</v>
      </c>
      <c r="Q23" s="18" t="s">
        <v>196</v>
      </c>
      <c r="R23" s="17">
        <v>15</v>
      </c>
      <c r="S23" s="48">
        <v>12</v>
      </c>
      <c r="T23" s="17">
        <v>23</v>
      </c>
      <c r="U23" s="18">
        <v>10</v>
      </c>
      <c r="V23" s="82">
        <v>22</v>
      </c>
      <c r="W23" s="33">
        <v>8</v>
      </c>
      <c r="X23" s="54"/>
      <c r="Y23" s="18"/>
      <c r="Z23" s="54"/>
      <c r="AA23" s="18"/>
      <c r="AB23" s="17">
        <f t="shared" si="3"/>
        <v>0</v>
      </c>
    </row>
    <row r="24" spans="1:31" ht="12.75" x14ac:dyDescent="0.2">
      <c r="A24" s="69">
        <v>14</v>
      </c>
      <c r="B24" s="69">
        <v>28</v>
      </c>
      <c r="C24" s="39" t="s">
        <v>55</v>
      </c>
      <c r="D24" s="31" t="s">
        <v>166</v>
      </c>
      <c r="E24" s="118">
        <f t="shared" si="0"/>
        <v>142</v>
      </c>
      <c r="F24" s="53" t="e">
        <f t="shared" si="1"/>
        <v>#VALUE!</v>
      </c>
      <c r="G24" s="119" t="e">
        <f t="shared" si="2"/>
        <v>#VALUE!</v>
      </c>
      <c r="H24" s="75" t="s">
        <v>196</v>
      </c>
      <c r="I24" s="18" t="s">
        <v>196</v>
      </c>
      <c r="J24" s="79" t="s">
        <v>196</v>
      </c>
      <c r="K24" s="55" t="s">
        <v>196</v>
      </c>
      <c r="L24" s="54" t="s">
        <v>196</v>
      </c>
      <c r="M24" s="381" t="s">
        <v>196</v>
      </c>
      <c r="N24" s="54">
        <v>20</v>
      </c>
      <c r="O24" s="33">
        <v>12</v>
      </c>
      <c r="P24" s="17">
        <v>11</v>
      </c>
      <c r="Q24" s="18">
        <v>19</v>
      </c>
      <c r="R24" s="83">
        <v>11</v>
      </c>
      <c r="S24" s="84">
        <v>20</v>
      </c>
      <c r="T24" s="17">
        <v>8</v>
      </c>
      <c r="U24" s="48">
        <v>3</v>
      </c>
      <c r="V24" s="75">
        <v>20</v>
      </c>
      <c r="W24" s="18">
        <v>18</v>
      </c>
      <c r="X24" s="17"/>
      <c r="Y24" s="18"/>
      <c r="Z24" s="17"/>
      <c r="AA24" s="18"/>
      <c r="AB24" s="17">
        <f t="shared" si="3"/>
        <v>0</v>
      </c>
    </row>
    <row r="25" spans="1:31" ht="12.75" x14ac:dyDescent="0.2">
      <c r="A25" s="43">
        <v>15</v>
      </c>
      <c r="B25" s="43">
        <v>4</v>
      </c>
      <c r="C25" s="44" t="s">
        <v>53</v>
      </c>
      <c r="D25" s="251" t="s">
        <v>73</v>
      </c>
      <c r="E25" s="120">
        <f t="shared" si="0"/>
        <v>130</v>
      </c>
      <c r="F25" s="53" t="e">
        <f t="shared" si="1"/>
        <v>#VALUE!</v>
      </c>
      <c r="G25" s="119" t="e">
        <f t="shared" si="2"/>
        <v>#VALUE!</v>
      </c>
      <c r="H25" s="379">
        <v>8</v>
      </c>
      <c r="I25" s="11">
        <v>19</v>
      </c>
      <c r="J25" s="55">
        <v>4</v>
      </c>
      <c r="K25" s="79">
        <v>18</v>
      </c>
      <c r="L25" s="70" t="s">
        <v>196</v>
      </c>
      <c r="M25" s="18" t="s">
        <v>196</v>
      </c>
      <c r="N25" s="10" t="s">
        <v>196</v>
      </c>
      <c r="O25" s="55" t="s">
        <v>196</v>
      </c>
      <c r="P25" s="10">
        <v>12</v>
      </c>
      <c r="Q25" s="55">
        <v>16</v>
      </c>
      <c r="R25" s="17" t="s">
        <v>196</v>
      </c>
      <c r="S25" s="48" t="s">
        <v>196</v>
      </c>
      <c r="T25" s="17">
        <v>15</v>
      </c>
      <c r="U25" s="71">
        <v>11</v>
      </c>
      <c r="V25" s="379">
        <v>10</v>
      </c>
      <c r="W25" s="11">
        <v>17</v>
      </c>
      <c r="X25" s="17"/>
      <c r="Y25" s="18"/>
      <c r="Z25" s="17"/>
      <c r="AA25" s="18"/>
      <c r="AB25" s="17">
        <f t="shared" si="3"/>
        <v>0</v>
      </c>
    </row>
    <row r="26" spans="1:31" ht="12.75" x14ac:dyDescent="0.2">
      <c r="A26" s="69">
        <v>16</v>
      </c>
      <c r="B26" s="69">
        <v>96</v>
      </c>
      <c r="C26" s="39" t="s">
        <v>53</v>
      </c>
      <c r="D26" s="228" t="s">
        <v>74</v>
      </c>
      <c r="E26" s="120">
        <f t="shared" si="0"/>
        <v>109</v>
      </c>
      <c r="F26" s="53" t="e">
        <f t="shared" si="1"/>
        <v>#VALUE!</v>
      </c>
      <c r="G26" s="119" t="e">
        <f t="shared" si="2"/>
        <v>#VALUE!</v>
      </c>
      <c r="H26" s="53">
        <v>18</v>
      </c>
      <c r="I26" s="18">
        <v>8</v>
      </c>
      <c r="J26" s="55">
        <v>19</v>
      </c>
      <c r="K26" s="18">
        <v>9</v>
      </c>
      <c r="L26" s="63">
        <v>0</v>
      </c>
      <c r="M26" s="18">
        <v>9</v>
      </c>
      <c r="N26" s="10" t="s">
        <v>196</v>
      </c>
      <c r="O26" s="93" t="s">
        <v>196</v>
      </c>
      <c r="P26" s="17" t="s">
        <v>196</v>
      </c>
      <c r="Q26" s="18" t="s">
        <v>196</v>
      </c>
      <c r="R26" s="17" t="s">
        <v>196</v>
      </c>
      <c r="S26" s="48" t="s">
        <v>196</v>
      </c>
      <c r="T26" s="17">
        <v>24</v>
      </c>
      <c r="U26" s="18">
        <v>8</v>
      </c>
      <c r="V26" s="53">
        <v>12</v>
      </c>
      <c r="W26" s="18">
        <v>2</v>
      </c>
      <c r="X26" s="17"/>
      <c r="Y26" s="18"/>
      <c r="Z26" s="17"/>
      <c r="AA26" s="18"/>
      <c r="AB26" s="17">
        <f t="shared" si="3"/>
        <v>1</v>
      </c>
      <c r="AC26" s="7"/>
    </row>
    <row r="27" spans="1:31" ht="12.75" x14ac:dyDescent="0.2">
      <c r="A27" s="43">
        <v>17</v>
      </c>
      <c r="B27" s="69">
        <v>13</v>
      </c>
      <c r="C27" s="39" t="s">
        <v>152</v>
      </c>
      <c r="D27" s="245" t="s">
        <v>80</v>
      </c>
      <c r="E27" s="120">
        <f t="shared" si="0"/>
        <v>107</v>
      </c>
      <c r="F27" s="53" t="e">
        <f t="shared" si="1"/>
        <v>#VALUE!</v>
      </c>
      <c r="G27" s="119" t="e">
        <f t="shared" si="2"/>
        <v>#VALUE!</v>
      </c>
      <c r="H27" s="55">
        <v>9</v>
      </c>
      <c r="I27" s="18">
        <v>9</v>
      </c>
      <c r="J27" s="83">
        <v>7</v>
      </c>
      <c r="K27" s="33">
        <v>22</v>
      </c>
      <c r="L27" s="83">
        <v>7</v>
      </c>
      <c r="M27" s="18">
        <v>2</v>
      </c>
      <c r="N27" s="247">
        <v>0</v>
      </c>
      <c r="O27" s="252">
        <v>0</v>
      </c>
      <c r="P27" s="55">
        <v>21</v>
      </c>
      <c r="Q27" s="79">
        <v>10</v>
      </c>
      <c r="R27" s="247">
        <v>0</v>
      </c>
      <c r="S27" s="354">
        <v>0</v>
      </c>
      <c r="T27" s="73" t="s">
        <v>196</v>
      </c>
      <c r="U27" s="71" t="s">
        <v>196</v>
      </c>
      <c r="V27" s="55">
        <v>15</v>
      </c>
      <c r="W27" s="18">
        <v>5</v>
      </c>
      <c r="X27" s="17"/>
      <c r="Y27" s="18"/>
      <c r="Z27" s="17"/>
      <c r="AA27" s="18"/>
      <c r="AB27" s="17">
        <f t="shared" si="3"/>
        <v>1</v>
      </c>
    </row>
    <row r="28" spans="1:31" ht="12.75" x14ac:dyDescent="0.2">
      <c r="A28" s="69">
        <v>18</v>
      </c>
      <c r="B28" s="43">
        <v>15</v>
      </c>
      <c r="C28" s="44" t="s">
        <v>55</v>
      </c>
      <c r="D28" s="229" t="s">
        <v>75</v>
      </c>
      <c r="E28" s="118">
        <f t="shared" si="0"/>
        <v>103</v>
      </c>
      <c r="F28" s="53" t="e">
        <f t="shared" si="1"/>
        <v>#VALUE!</v>
      </c>
      <c r="G28" s="119" t="e">
        <f t="shared" si="2"/>
        <v>#VALUE!</v>
      </c>
      <c r="H28" s="82">
        <v>15</v>
      </c>
      <c r="I28" s="55">
        <v>7</v>
      </c>
      <c r="J28" s="83">
        <v>8</v>
      </c>
      <c r="K28" s="79">
        <v>11</v>
      </c>
      <c r="L28" s="54">
        <v>4</v>
      </c>
      <c r="M28" s="18">
        <v>15</v>
      </c>
      <c r="N28" s="17" t="s">
        <v>196</v>
      </c>
      <c r="O28" s="55" t="s">
        <v>196</v>
      </c>
      <c r="P28" s="17">
        <v>1</v>
      </c>
      <c r="Q28" s="33">
        <v>3</v>
      </c>
      <c r="R28" s="54">
        <v>6</v>
      </c>
      <c r="S28" s="58">
        <v>8</v>
      </c>
      <c r="T28" s="17" t="s">
        <v>196</v>
      </c>
      <c r="U28" s="18" t="s">
        <v>196</v>
      </c>
      <c r="V28" s="63">
        <v>0</v>
      </c>
      <c r="W28" s="55">
        <v>25</v>
      </c>
      <c r="X28" s="54"/>
      <c r="Y28" s="18"/>
      <c r="Z28" s="54"/>
      <c r="AA28" s="18"/>
      <c r="AB28" s="17">
        <f t="shared" si="3"/>
        <v>1</v>
      </c>
    </row>
    <row r="29" spans="1:31" ht="12.75" x14ac:dyDescent="0.2">
      <c r="A29" s="43">
        <v>19</v>
      </c>
      <c r="B29" s="69">
        <v>45</v>
      </c>
      <c r="C29" s="39" t="s">
        <v>54</v>
      </c>
      <c r="D29" s="31" t="s">
        <v>67</v>
      </c>
      <c r="E29" s="118">
        <f t="shared" si="0"/>
        <v>76</v>
      </c>
      <c r="F29" s="53" t="e">
        <f t="shared" si="1"/>
        <v>#VALUE!</v>
      </c>
      <c r="G29" s="119" t="e">
        <f t="shared" si="2"/>
        <v>#VALUE!</v>
      </c>
      <c r="H29" s="55">
        <v>20</v>
      </c>
      <c r="I29" s="93">
        <v>20</v>
      </c>
      <c r="J29" s="255" t="s">
        <v>196</v>
      </c>
      <c r="K29" s="78" t="s">
        <v>196</v>
      </c>
      <c r="L29" s="54" t="s">
        <v>196</v>
      </c>
      <c r="M29" s="18" t="s">
        <v>196</v>
      </c>
      <c r="N29" s="17">
        <v>9</v>
      </c>
      <c r="O29" s="18">
        <v>27</v>
      </c>
      <c r="P29" s="17" t="s">
        <v>196</v>
      </c>
      <c r="Q29" s="71" t="s">
        <v>196</v>
      </c>
      <c r="R29" s="17" t="s">
        <v>196</v>
      </c>
      <c r="S29" s="48" t="s">
        <v>196</v>
      </c>
      <c r="T29" s="67">
        <v>0</v>
      </c>
      <c r="U29" s="67">
        <v>0</v>
      </c>
      <c r="V29" s="55" t="s">
        <v>196</v>
      </c>
      <c r="W29" s="93" t="s">
        <v>196</v>
      </c>
      <c r="X29" s="17"/>
      <c r="Y29" s="18"/>
      <c r="Z29" s="17"/>
      <c r="AA29" s="18"/>
      <c r="AB29" s="17">
        <f t="shared" si="3"/>
        <v>1</v>
      </c>
    </row>
    <row r="30" spans="1:31" ht="12.75" x14ac:dyDescent="0.2">
      <c r="A30" s="69">
        <v>31</v>
      </c>
      <c r="B30" s="43">
        <v>16</v>
      </c>
      <c r="C30" s="44" t="s">
        <v>55</v>
      </c>
      <c r="D30" s="32" t="s">
        <v>167</v>
      </c>
      <c r="E30" s="120">
        <f t="shared" si="0"/>
        <v>76</v>
      </c>
      <c r="F30" s="53" t="e">
        <f t="shared" si="1"/>
        <v>#VALUE!</v>
      </c>
      <c r="G30" s="119" t="e">
        <f t="shared" si="2"/>
        <v>#VALUE!</v>
      </c>
      <c r="H30" s="55" t="s">
        <v>196</v>
      </c>
      <c r="I30" s="18" t="s">
        <v>196</v>
      </c>
      <c r="J30" s="79" t="s">
        <v>196</v>
      </c>
      <c r="K30" s="33" t="s">
        <v>196</v>
      </c>
      <c r="L30" s="54" t="s">
        <v>196</v>
      </c>
      <c r="M30" s="89" t="s">
        <v>196</v>
      </c>
      <c r="N30" s="10">
        <v>4</v>
      </c>
      <c r="O30" s="18">
        <v>11</v>
      </c>
      <c r="P30" s="17" t="s">
        <v>196</v>
      </c>
      <c r="Q30" s="55" t="s">
        <v>196</v>
      </c>
      <c r="R30" s="10">
        <v>20</v>
      </c>
      <c r="S30" s="93">
        <v>6</v>
      </c>
      <c r="T30" s="17" t="s">
        <v>196</v>
      </c>
      <c r="U30" s="55" t="s">
        <v>196</v>
      </c>
      <c r="V30" s="55">
        <v>11</v>
      </c>
      <c r="W30" s="18">
        <v>24</v>
      </c>
      <c r="X30" s="17"/>
      <c r="Y30" s="18"/>
      <c r="Z30" s="17"/>
      <c r="AA30" s="18"/>
      <c r="AB30" s="17">
        <f t="shared" si="3"/>
        <v>0</v>
      </c>
    </row>
    <row r="31" spans="1:31" ht="12.75" x14ac:dyDescent="0.2">
      <c r="A31" s="43">
        <v>20</v>
      </c>
      <c r="B31" s="44">
        <v>98</v>
      </c>
      <c r="C31" s="43" t="s">
        <v>55</v>
      </c>
      <c r="D31" s="41" t="s">
        <v>98</v>
      </c>
      <c r="E31" s="120">
        <f t="shared" si="0"/>
        <v>74</v>
      </c>
      <c r="F31" s="53" t="e">
        <f t="shared" si="1"/>
        <v>#VALUE!</v>
      </c>
      <c r="G31" s="119" t="e">
        <f t="shared" si="2"/>
        <v>#VALUE!</v>
      </c>
      <c r="H31" s="75" t="s">
        <v>196</v>
      </c>
      <c r="I31" s="55" t="s">
        <v>196</v>
      </c>
      <c r="J31" s="17">
        <v>12</v>
      </c>
      <c r="K31" s="33">
        <v>19</v>
      </c>
      <c r="L31" s="54" t="s">
        <v>196</v>
      </c>
      <c r="M31" s="18" t="s">
        <v>196</v>
      </c>
      <c r="N31" s="17" t="s">
        <v>196</v>
      </c>
      <c r="O31" s="18" t="s">
        <v>196</v>
      </c>
      <c r="P31" s="17">
        <v>7</v>
      </c>
      <c r="Q31" s="18">
        <v>4</v>
      </c>
      <c r="R31" s="83">
        <v>4</v>
      </c>
      <c r="S31" s="84">
        <v>16</v>
      </c>
      <c r="T31" s="83">
        <v>5</v>
      </c>
      <c r="U31" s="248">
        <v>0</v>
      </c>
      <c r="V31" s="75">
        <v>7</v>
      </c>
      <c r="W31" s="67">
        <v>0</v>
      </c>
      <c r="X31" s="17"/>
      <c r="Y31" s="18"/>
      <c r="Z31" s="17"/>
      <c r="AA31" s="18"/>
      <c r="AB31" s="17">
        <f t="shared" si="3"/>
        <v>0</v>
      </c>
    </row>
    <row r="32" spans="1:31" ht="12.75" x14ac:dyDescent="0.2">
      <c r="A32" s="69">
        <v>22</v>
      </c>
      <c r="B32" s="69">
        <v>56</v>
      </c>
      <c r="C32" s="39" t="s">
        <v>53</v>
      </c>
      <c r="D32" s="243" t="s">
        <v>136</v>
      </c>
      <c r="E32" s="120">
        <f t="shared" si="0"/>
        <v>71</v>
      </c>
      <c r="F32" s="53" t="e">
        <f t="shared" si="1"/>
        <v>#VALUE!</v>
      </c>
      <c r="G32" s="119" t="e">
        <f t="shared" si="2"/>
        <v>#VALUE!</v>
      </c>
      <c r="H32" s="75" t="s">
        <v>196</v>
      </c>
      <c r="I32" s="18" t="s">
        <v>196</v>
      </c>
      <c r="J32" s="83" t="s">
        <v>196</v>
      </c>
      <c r="K32" s="33" t="s">
        <v>196</v>
      </c>
      <c r="L32" s="54" t="s">
        <v>196</v>
      </c>
      <c r="M32" s="18" t="s">
        <v>196</v>
      </c>
      <c r="N32" s="17">
        <v>16</v>
      </c>
      <c r="O32" s="18">
        <v>20</v>
      </c>
      <c r="P32" s="17" t="s">
        <v>196</v>
      </c>
      <c r="Q32" s="18" t="s">
        <v>196</v>
      </c>
      <c r="R32" s="17">
        <v>17</v>
      </c>
      <c r="S32" s="48">
        <v>18</v>
      </c>
      <c r="T32" s="10" t="s">
        <v>196</v>
      </c>
      <c r="U32" s="18" t="s">
        <v>196</v>
      </c>
      <c r="V32" s="75" t="s">
        <v>196</v>
      </c>
      <c r="W32" s="18" t="s">
        <v>196</v>
      </c>
      <c r="X32" s="17"/>
      <c r="Y32" s="18"/>
      <c r="Z32" s="17"/>
      <c r="AA32" s="18"/>
      <c r="AB32" s="17">
        <f t="shared" si="3"/>
        <v>0</v>
      </c>
      <c r="AE32" s="341"/>
    </row>
    <row r="33" spans="1:31" ht="12.75" x14ac:dyDescent="0.2">
      <c r="A33" s="43">
        <v>21</v>
      </c>
      <c r="B33" s="69">
        <v>75</v>
      </c>
      <c r="C33" s="125" t="s">
        <v>53</v>
      </c>
      <c r="D33" s="41" t="s">
        <v>94</v>
      </c>
      <c r="E33" s="120">
        <f t="shared" si="0"/>
        <v>69</v>
      </c>
      <c r="F33" s="53" t="e">
        <f t="shared" si="1"/>
        <v>#VALUE!</v>
      </c>
      <c r="G33" s="119" t="e">
        <f t="shared" si="2"/>
        <v>#VALUE!</v>
      </c>
      <c r="H33" s="75" t="s">
        <v>196</v>
      </c>
      <c r="I33" s="18" t="s">
        <v>196</v>
      </c>
      <c r="J33" s="83">
        <v>17</v>
      </c>
      <c r="K33" s="55">
        <v>8</v>
      </c>
      <c r="L33" s="54" t="s">
        <v>196</v>
      </c>
      <c r="M33" s="18" t="s">
        <v>196</v>
      </c>
      <c r="N33" s="17">
        <v>7</v>
      </c>
      <c r="O33" s="18">
        <v>23</v>
      </c>
      <c r="P33" s="83">
        <v>8</v>
      </c>
      <c r="Q33" s="33">
        <v>6</v>
      </c>
      <c r="R33" s="17" t="s">
        <v>196</v>
      </c>
      <c r="S33" s="48" t="s">
        <v>196</v>
      </c>
      <c r="T33" s="17" t="s">
        <v>196</v>
      </c>
      <c r="U33" s="18" t="s">
        <v>196</v>
      </c>
      <c r="V33" s="75" t="s">
        <v>196</v>
      </c>
      <c r="W33" s="18" t="s">
        <v>196</v>
      </c>
      <c r="X33" s="17"/>
      <c r="Y33" s="18"/>
      <c r="Z33" s="17"/>
      <c r="AA33" s="18"/>
      <c r="AB33" s="17">
        <f t="shared" si="3"/>
        <v>0</v>
      </c>
    </row>
    <row r="34" spans="1:31" ht="12.75" x14ac:dyDescent="0.2">
      <c r="A34" s="69">
        <v>30</v>
      </c>
      <c r="B34" s="39">
        <v>68</v>
      </c>
      <c r="C34" s="39" t="s">
        <v>53</v>
      </c>
      <c r="D34" s="31" t="s">
        <v>171</v>
      </c>
      <c r="E34" s="120">
        <f t="shared" si="0"/>
        <v>69</v>
      </c>
      <c r="F34" s="53" t="e">
        <f t="shared" si="1"/>
        <v>#VALUE!</v>
      </c>
      <c r="G34" s="119" t="e">
        <f t="shared" si="2"/>
        <v>#VALUE!</v>
      </c>
      <c r="H34" s="75" t="s">
        <v>196</v>
      </c>
      <c r="I34" s="78" t="s">
        <v>196</v>
      </c>
      <c r="J34" s="55" t="s">
        <v>196</v>
      </c>
      <c r="K34" s="55" t="s">
        <v>196</v>
      </c>
      <c r="L34" s="54" t="s">
        <v>196</v>
      </c>
      <c r="M34" s="18" t="s">
        <v>196</v>
      </c>
      <c r="N34" s="17" t="s">
        <v>196</v>
      </c>
      <c r="O34" s="18" t="s">
        <v>196</v>
      </c>
      <c r="P34" s="17">
        <v>9</v>
      </c>
      <c r="Q34" s="18">
        <v>12</v>
      </c>
      <c r="R34" s="17">
        <v>9</v>
      </c>
      <c r="S34" s="48">
        <v>15</v>
      </c>
      <c r="T34" s="17" t="s">
        <v>196</v>
      </c>
      <c r="U34" s="18" t="s">
        <v>196</v>
      </c>
      <c r="V34" s="75">
        <v>17</v>
      </c>
      <c r="W34" s="78">
        <v>7</v>
      </c>
      <c r="X34" s="17"/>
      <c r="Y34" s="18"/>
      <c r="Z34" s="17"/>
      <c r="AA34" s="18"/>
      <c r="AB34" s="17">
        <f t="shared" si="3"/>
        <v>0</v>
      </c>
    </row>
    <row r="35" spans="1:31" s="5" customFormat="1" ht="12.75" x14ac:dyDescent="0.2">
      <c r="A35" s="43">
        <v>24</v>
      </c>
      <c r="B35" s="39">
        <v>24</v>
      </c>
      <c r="C35" s="39" t="s">
        <v>54</v>
      </c>
      <c r="D35" s="240" t="s">
        <v>83</v>
      </c>
      <c r="E35" s="120">
        <f t="shared" si="0"/>
        <v>68</v>
      </c>
      <c r="F35" s="53" t="e">
        <f t="shared" si="1"/>
        <v>#VALUE!</v>
      </c>
      <c r="G35" s="119" t="e">
        <f t="shared" si="2"/>
        <v>#VALUE!</v>
      </c>
      <c r="H35" s="53">
        <v>3</v>
      </c>
      <c r="I35" s="33">
        <v>4</v>
      </c>
      <c r="J35" s="55">
        <v>6</v>
      </c>
      <c r="K35" s="79">
        <v>5</v>
      </c>
      <c r="L35" s="54">
        <v>13</v>
      </c>
      <c r="M35" s="18">
        <v>5</v>
      </c>
      <c r="N35" s="247">
        <v>0</v>
      </c>
      <c r="O35" s="18">
        <v>6</v>
      </c>
      <c r="P35" s="17">
        <v>16</v>
      </c>
      <c r="Q35" s="252">
        <v>0</v>
      </c>
      <c r="R35" s="10" t="s">
        <v>196</v>
      </c>
      <c r="S35" s="93" t="s">
        <v>196</v>
      </c>
      <c r="T35" s="17" t="s">
        <v>196</v>
      </c>
      <c r="U35" s="18" t="s">
        <v>196</v>
      </c>
      <c r="V35" s="53">
        <v>6</v>
      </c>
      <c r="W35" s="33">
        <v>4</v>
      </c>
      <c r="X35" s="17"/>
      <c r="Y35" s="18"/>
      <c r="Z35" s="17"/>
      <c r="AA35" s="18"/>
      <c r="AB35" s="17">
        <f t="shared" si="3"/>
        <v>0</v>
      </c>
      <c r="AE35" s="2"/>
    </row>
    <row r="36" spans="1:31" ht="12.75" customHeight="1" x14ac:dyDescent="0.2">
      <c r="A36" s="69">
        <v>23</v>
      </c>
      <c r="B36" s="44">
        <v>74</v>
      </c>
      <c r="C36" s="44" t="s">
        <v>54</v>
      </c>
      <c r="D36" s="32" t="s">
        <v>164</v>
      </c>
      <c r="E36" s="120">
        <f t="shared" si="0"/>
        <v>60</v>
      </c>
      <c r="F36" s="53" t="e">
        <f t="shared" si="1"/>
        <v>#VALUE!</v>
      </c>
      <c r="G36" s="119" t="e">
        <f t="shared" si="2"/>
        <v>#VALUE!</v>
      </c>
      <c r="H36" s="55" t="s">
        <v>196</v>
      </c>
      <c r="I36" s="18" t="s">
        <v>196</v>
      </c>
      <c r="J36" s="55" t="s">
        <v>196</v>
      </c>
      <c r="K36" s="55" t="s">
        <v>196</v>
      </c>
      <c r="L36" s="54" t="s">
        <v>196</v>
      </c>
      <c r="M36" s="18" t="s">
        <v>196</v>
      </c>
      <c r="N36" s="397" t="s">
        <v>197</v>
      </c>
      <c r="O36" s="18">
        <v>26</v>
      </c>
      <c r="P36" s="17" t="s">
        <v>196</v>
      </c>
      <c r="Q36" s="18" t="s">
        <v>196</v>
      </c>
      <c r="R36" s="10" t="s">
        <v>196</v>
      </c>
      <c r="S36" s="93" t="s">
        <v>196</v>
      </c>
      <c r="T36" s="17">
        <v>16</v>
      </c>
      <c r="U36" s="55">
        <v>18</v>
      </c>
      <c r="V36" s="55" t="s">
        <v>196</v>
      </c>
      <c r="W36" s="18" t="s">
        <v>196</v>
      </c>
      <c r="X36" s="17"/>
      <c r="Y36" s="18"/>
      <c r="Z36" s="17"/>
      <c r="AA36" s="18"/>
      <c r="AB36" s="17">
        <f t="shared" si="3"/>
        <v>0</v>
      </c>
    </row>
    <row r="37" spans="1:31" ht="12.75" x14ac:dyDescent="0.2">
      <c r="A37" s="43">
        <v>26</v>
      </c>
      <c r="B37" s="39">
        <v>82</v>
      </c>
      <c r="C37" s="44" t="s">
        <v>54</v>
      </c>
      <c r="D37" s="394" t="s">
        <v>194</v>
      </c>
      <c r="E37" s="118">
        <f t="shared" si="0"/>
        <v>52</v>
      </c>
      <c r="F37" s="53" t="e">
        <f t="shared" si="1"/>
        <v>#VALUE!</v>
      </c>
      <c r="G37" s="119" t="e">
        <f t="shared" si="2"/>
        <v>#VALUE!</v>
      </c>
      <c r="H37" s="75">
        <v>11</v>
      </c>
      <c r="I37" s="11">
        <v>2</v>
      </c>
      <c r="J37" s="55">
        <v>14</v>
      </c>
      <c r="K37" s="55">
        <v>15</v>
      </c>
      <c r="L37" s="54" t="s">
        <v>196</v>
      </c>
      <c r="M37" s="18" t="s">
        <v>196</v>
      </c>
      <c r="N37" s="17">
        <v>10</v>
      </c>
      <c r="O37" s="248">
        <v>0</v>
      </c>
      <c r="P37" s="17" t="s">
        <v>196</v>
      </c>
      <c r="Q37" s="48" t="s">
        <v>196</v>
      </c>
      <c r="R37" s="10" t="s">
        <v>196</v>
      </c>
      <c r="S37" s="93" t="s">
        <v>196</v>
      </c>
      <c r="T37" s="55" t="s">
        <v>196</v>
      </c>
      <c r="U37" s="55" t="s">
        <v>196</v>
      </c>
      <c r="V37" s="75" t="s">
        <v>196</v>
      </c>
      <c r="W37" s="11" t="s">
        <v>196</v>
      </c>
      <c r="X37" s="17"/>
      <c r="Y37" s="18"/>
      <c r="Z37" s="17"/>
      <c r="AA37" s="18"/>
      <c r="AB37" s="17">
        <f t="shared" si="3"/>
        <v>0</v>
      </c>
    </row>
    <row r="38" spans="1:31" ht="12.75" x14ac:dyDescent="0.2">
      <c r="A38" s="69">
        <v>25</v>
      </c>
      <c r="B38" s="44">
        <v>21</v>
      </c>
      <c r="C38" s="43" t="s">
        <v>55</v>
      </c>
      <c r="D38" s="229" t="s">
        <v>183</v>
      </c>
      <c r="E38" s="118">
        <f t="shared" si="0"/>
        <v>50</v>
      </c>
      <c r="F38" s="53"/>
      <c r="G38" s="119"/>
      <c r="H38" s="75" t="s">
        <v>196</v>
      </c>
      <c r="I38" s="18" t="s">
        <v>196</v>
      </c>
      <c r="J38" s="17" t="s">
        <v>196</v>
      </c>
      <c r="K38" s="55" t="s">
        <v>196</v>
      </c>
      <c r="L38" s="54" t="s">
        <v>196</v>
      </c>
      <c r="M38" s="18" t="s">
        <v>196</v>
      </c>
      <c r="N38" s="17" t="s">
        <v>196</v>
      </c>
      <c r="O38" s="18" t="s">
        <v>196</v>
      </c>
      <c r="P38" s="17" t="s">
        <v>196</v>
      </c>
      <c r="Q38" s="18" t="s">
        <v>196</v>
      </c>
      <c r="R38" s="17">
        <v>7</v>
      </c>
      <c r="S38" s="48">
        <v>5</v>
      </c>
      <c r="T38" s="17">
        <v>17</v>
      </c>
      <c r="U38" s="33">
        <v>21</v>
      </c>
      <c r="V38" s="63">
        <v>0</v>
      </c>
      <c r="W38" s="67">
        <v>0</v>
      </c>
      <c r="X38" s="17"/>
      <c r="Y38" s="18"/>
      <c r="Z38" s="17"/>
      <c r="AA38" s="18"/>
      <c r="AB38" s="17">
        <f t="shared" si="3"/>
        <v>1</v>
      </c>
    </row>
    <row r="39" spans="1:31" s="6" customFormat="1" ht="12.75" x14ac:dyDescent="0.2">
      <c r="A39" s="43">
        <v>27</v>
      </c>
      <c r="B39" s="44">
        <v>5</v>
      </c>
      <c r="C39" s="43" t="s">
        <v>53</v>
      </c>
      <c r="D39" s="32" t="s">
        <v>112</v>
      </c>
      <c r="E39" s="118">
        <f t="shared" si="0"/>
        <v>50</v>
      </c>
      <c r="F39" s="53" t="e">
        <f>MIN(SUM(H39:I39),J39+K39,L39+M39,N39+O39,P39+Q39,R39+S39,T39+U39,V39+W39,X39+Y39,Z39+AA39)</f>
        <v>#VALUE!</v>
      </c>
      <c r="G39" s="119" t="e">
        <f>E39-F39</f>
        <v>#VALUE!</v>
      </c>
      <c r="H39" s="75" t="s">
        <v>196</v>
      </c>
      <c r="I39" s="38" t="s">
        <v>196</v>
      </c>
      <c r="J39" s="17" t="s">
        <v>196</v>
      </c>
      <c r="K39" s="18" t="s">
        <v>196</v>
      </c>
      <c r="L39" s="70" t="s">
        <v>196</v>
      </c>
      <c r="M39" s="18" t="s">
        <v>196</v>
      </c>
      <c r="N39" s="17">
        <v>13</v>
      </c>
      <c r="O39" s="38">
        <v>18</v>
      </c>
      <c r="P39" s="17" t="s">
        <v>196</v>
      </c>
      <c r="Q39" s="18" t="s">
        <v>196</v>
      </c>
      <c r="R39" s="10">
        <v>10</v>
      </c>
      <c r="S39" s="92">
        <v>9</v>
      </c>
      <c r="T39" s="246">
        <v>0</v>
      </c>
      <c r="U39" s="248">
        <v>0</v>
      </c>
      <c r="V39" s="75" t="s">
        <v>196</v>
      </c>
      <c r="W39" s="38" t="s">
        <v>196</v>
      </c>
      <c r="X39" s="17"/>
      <c r="Y39" s="18"/>
      <c r="Z39" s="17"/>
      <c r="AA39" s="18"/>
      <c r="AB39" s="17">
        <f t="shared" si="3"/>
        <v>0</v>
      </c>
      <c r="AE39" s="2"/>
    </row>
    <row r="40" spans="1:31" ht="12.75" x14ac:dyDescent="0.2">
      <c r="A40" s="69">
        <v>28</v>
      </c>
      <c r="B40" s="44">
        <v>64</v>
      </c>
      <c r="C40" s="44" t="s">
        <v>53</v>
      </c>
      <c r="D40" s="32" t="s">
        <v>117</v>
      </c>
      <c r="E40" s="118">
        <f t="shared" si="0"/>
        <v>47</v>
      </c>
      <c r="F40" s="53" t="e">
        <f>MIN(SUM(H40:I40),J40+K40,L40+M40,N40+O40,P40+Q40,R40+S40,T40+U40,V40+W40,X40+Y40,Z40+AA40)</f>
        <v>#VALUE!</v>
      </c>
      <c r="G40" s="119" t="e">
        <f>E40-F40</f>
        <v>#VALUE!</v>
      </c>
      <c r="H40" s="82" t="s">
        <v>196</v>
      </c>
      <c r="I40" s="33" t="s">
        <v>196</v>
      </c>
      <c r="J40" s="55" t="s">
        <v>196</v>
      </c>
      <c r="K40" s="55" t="s">
        <v>196</v>
      </c>
      <c r="L40" s="83" t="s">
        <v>196</v>
      </c>
      <c r="M40" s="89" t="s">
        <v>196</v>
      </c>
      <c r="N40" s="17">
        <v>18</v>
      </c>
      <c r="O40" s="18">
        <v>7</v>
      </c>
      <c r="P40" s="17" t="s">
        <v>196</v>
      </c>
      <c r="Q40" s="18" t="s">
        <v>196</v>
      </c>
      <c r="R40" s="10" t="s">
        <v>196</v>
      </c>
      <c r="S40" s="93" t="s">
        <v>196</v>
      </c>
      <c r="T40" s="83">
        <v>9</v>
      </c>
      <c r="U40" s="18">
        <v>13</v>
      </c>
      <c r="V40" s="82" t="s">
        <v>196</v>
      </c>
      <c r="W40" s="33" t="s">
        <v>196</v>
      </c>
      <c r="X40" s="17"/>
      <c r="Y40" s="18"/>
      <c r="Z40" s="17"/>
      <c r="AA40" s="18"/>
      <c r="AB40" s="17">
        <f t="shared" si="3"/>
        <v>0</v>
      </c>
    </row>
    <row r="41" spans="1:31" s="4" customFormat="1" ht="12.75" x14ac:dyDescent="0.2">
      <c r="A41" s="43">
        <v>29</v>
      </c>
      <c r="B41" s="44">
        <v>97</v>
      </c>
      <c r="C41" s="44" t="s">
        <v>53</v>
      </c>
      <c r="D41" s="357" t="s">
        <v>114</v>
      </c>
      <c r="E41" s="118">
        <f t="shared" si="0"/>
        <v>47</v>
      </c>
      <c r="F41" s="53" t="e">
        <f>MIN(SUM(H41:I41),J41+K41,L41+M41,N41+O41,P41+Q41,R41+S41,T41+U41,V41+W41,X41+Y41,Z41+AA41)</f>
        <v>#VALUE!</v>
      </c>
      <c r="G41" s="119" t="e">
        <f>E41-F41</f>
        <v>#VALUE!</v>
      </c>
      <c r="H41" s="99" t="s">
        <v>196</v>
      </c>
      <c r="I41" s="18" t="s">
        <v>196</v>
      </c>
      <c r="J41" s="55" t="s">
        <v>196</v>
      </c>
      <c r="K41" s="55" t="s">
        <v>196</v>
      </c>
      <c r="L41" s="54" t="s">
        <v>196</v>
      </c>
      <c r="M41" s="18" t="s">
        <v>196</v>
      </c>
      <c r="N41" s="17">
        <v>11</v>
      </c>
      <c r="O41" s="18">
        <v>5</v>
      </c>
      <c r="P41" s="17" t="s">
        <v>196</v>
      </c>
      <c r="Q41" s="18" t="s">
        <v>196</v>
      </c>
      <c r="R41" s="10" t="s">
        <v>196</v>
      </c>
      <c r="S41" s="93" t="s">
        <v>196</v>
      </c>
      <c r="T41" s="17">
        <v>11</v>
      </c>
      <c r="U41" s="18">
        <v>20</v>
      </c>
      <c r="V41" s="99" t="s">
        <v>196</v>
      </c>
      <c r="W41" s="18" t="s">
        <v>196</v>
      </c>
      <c r="X41" s="17"/>
      <c r="Y41" s="18"/>
      <c r="Z41" s="17"/>
      <c r="AA41" s="18"/>
      <c r="AB41" s="17">
        <f t="shared" si="3"/>
        <v>0</v>
      </c>
      <c r="AE41" s="2"/>
    </row>
    <row r="42" spans="1:31" ht="12.75" x14ac:dyDescent="0.2">
      <c r="A42" s="69">
        <v>32</v>
      </c>
      <c r="B42" s="44">
        <v>33</v>
      </c>
      <c r="C42" s="43" t="s">
        <v>53</v>
      </c>
      <c r="D42" s="41" t="s">
        <v>195</v>
      </c>
      <c r="E42" s="118">
        <f t="shared" si="0"/>
        <v>44</v>
      </c>
      <c r="F42" s="53" t="e">
        <f>MIN(SUM(H42:I42),J42+K42,L42+M42,N42+O42,P42+Q42,R42+S42,T42+U42,V42+W42,X42+Y42,Z42+AA42)</f>
        <v>#VALUE!</v>
      </c>
      <c r="G42" s="119" t="e">
        <f>E42-F42</f>
        <v>#VALUE!</v>
      </c>
      <c r="H42" s="53" t="s">
        <v>196</v>
      </c>
      <c r="I42" s="38" t="s">
        <v>196</v>
      </c>
      <c r="J42" s="17" t="s">
        <v>196</v>
      </c>
      <c r="K42" s="18" t="s">
        <v>196</v>
      </c>
      <c r="L42" s="54">
        <v>12</v>
      </c>
      <c r="M42" s="18">
        <v>7</v>
      </c>
      <c r="N42" s="17" t="s">
        <v>196</v>
      </c>
      <c r="O42" s="18" t="s">
        <v>196</v>
      </c>
      <c r="P42" s="54">
        <v>2</v>
      </c>
      <c r="Q42" s="222">
        <v>23</v>
      </c>
      <c r="R42" s="85" t="s">
        <v>196</v>
      </c>
      <c r="S42" s="94" t="s">
        <v>196</v>
      </c>
      <c r="T42" s="17" t="s">
        <v>196</v>
      </c>
      <c r="U42" s="33" t="s">
        <v>196</v>
      </c>
      <c r="V42" s="53" t="s">
        <v>196</v>
      </c>
      <c r="W42" s="38" t="s">
        <v>196</v>
      </c>
      <c r="X42" s="17"/>
      <c r="Y42" s="18"/>
      <c r="Z42" s="17"/>
      <c r="AA42" s="18"/>
      <c r="AB42" s="17">
        <f t="shared" si="3"/>
        <v>1</v>
      </c>
    </row>
    <row r="43" spans="1:31" ht="12.75" x14ac:dyDescent="0.2">
      <c r="A43" s="43">
        <v>37</v>
      </c>
      <c r="B43" s="39">
        <v>89</v>
      </c>
      <c r="C43" s="39" t="s">
        <v>53</v>
      </c>
      <c r="D43" s="41" t="s">
        <v>113</v>
      </c>
      <c r="E43" s="118">
        <f t="shared" si="0"/>
        <v>32</v>
      </c>
      <c r="F43" s="53" t="e">
        <f>MIN(SUM(H43:I43),J43+K43,L43+M43,N43+O43,P43+Q43,R43+S43,T43+U43,V43+W43,X43+Y43,Z43+AA43)</f>
        <v>#VALUE!</v>
      </c>
      <c r="G43" s="119" t="e">
        <f>E43-F43</f>
        <v>#VALUE!</v>
      </c>
      <c r="H43" s="75" t="s">
        <v>196</v>
      </c>
      <c r="I43" s="38" t="s">
        <v>196</v>
      </c>
      <c r="J43" s="83" t="s">
        <v>196</v>
      </c>
      <c r="K43" s="33" t="s">
        <v>196</v>
      </c>
      <c r="L43" s="54" t="s">
        <v>196</v>
      </c>
      <c r="M43" s="48" t="s">
        <v>196</v>
      </c>
      <c r="N43" s="17">
        <v>6</v>
      </c>
      <c r="O43" s="18">
        <v>13</v>
      </c>
      <c r="P43" s="55" t="s">
        <v>196</v>
      </c>
      <c r="Q43" s="55" t="s">
        <v>196</v>
      </c>
      <c r="R43" s="10" t="s">
        <v>196</v>
      </c>
      <c r="S43" s="93" t="s">
        <v>196</v>
      </c>
      <c r="T43" s="17" t="s">
        <v>196</v>
      </c>
      <c r="U43" s="18" t="s">
        <v>196</v>
      </c>
      <c r="V43" s="75">
        <v>4</v>
      </c>
      <c r="W43" s="38">
        <v>9</v>
      </c>
      <c r="X43" s="17"/>
      <c r="Y43" s="18"/>
      <c r="Z43" s="17"/>
      <c r="AA43" s="18"/>
      <c r="AB43" s="17">
        <f t="shared" si="3"/>
        <v>0</v>
      </c>
    </row>
    <row r="44" spans="1:31" ht="12.75" x14ac:dyDescent="0.2">
      <c r="A44" s="69">
        <v>33</v>
      </c>
      <c r="B44" s="39">
        <v>42</v>
      </c>
      <c r="C44" s="39" t="s">
        <v>119</v>
      </c>
      <c r="D44" s="31" t="s">
        <v>141</v>
      </c>
      <c r="E44" s="118">
        <f t="shared" si="0"/>
        <v>31</v>
      </c>
      <c r="F44" s="53"/>
      <c r="G44" s="119"/>
      <c r="H44" s="75" t="s">
        <v>196</v>
      </c>
      <c r="I44" s="18" t="s">
        <v>196</v>
      </c>
      <c r="J44" s="55" t="s">
        <v>196</v>
      </c>
      <c r="K44" s="33" t="s">
        <v>196</v>
      </c>
      <c r="L44" s="54" t="s">
        <v>196</v>
      </c>
      <c r="M44" s="48" t="s">
        <v>196</v>
      </c>
      <c r="N44" s="17" t="s">
        <v>196</v>
      </c>
      <c r="O44" s="18" t="s">
        <v>196</v>
      </c>
      <c r="P44" s="17" t="s">
        <v>196</v>
      </c>
      <c r="Q44" s="18" t="s">
        <v>196</v>
      </c>
      <c r="R44" s="10" t="s">
        <v>196</v>
      </c>
      <c r="S44" s="93" t="s">
        <v>196</v>
      </c>
      <c r="T44" s="17">
        <v>14</v>
      </c>
      <c r="U44" s="55">
        <v>17</v>
      </c>
      <c r="V44" s="75" t="s">
        <v>196</v>
      </c>
      <c r="W44" s="18" t="s">
        <v>196</v>
      </c>
      <c r="X44" s="17"/>
      <c r="Y44" s="18"/>
      <c r="Z44" s="17"/>
      <c r="AA44" s="18"/>
      <c r="AB44" s="17">
        <f t="shared" si="3"/>
        <v>0</v>
      </c>
    </row>
    <row r="45" spans="1:31" ht="12.75" x14ac:dyDescent="0.2">
      <c r="A45" s="43">
        <v>34</v>
      </c>
      <c r="B45" s="44">
        <v>38</v>
      </c>
      <c r="C45" s="97" t="s">
        <v>53</v>
      </c>
      <c r="D45" s="31" t="s">
        <v>162</v>
      </c>
      <c r="E45" s="118">
        <f t="shared" si="0"/>
        <v>26</v>
      </c>
      <c r="F45" s="53" t="e">
        <f>MIN(SUM(H45:I45),J45+K45,L45+M45,N45+O45,P45+Q45,R45+S45,T45+U45,V45+W45,X45+Y45,Z45+AA45)</f>
        <v>#VALUE!</v>
      </c>
      <c r="G45" s="119" t="e">
        <f>E45-F45</f>
        <v>#VALUE!</v>
      </c>
      <c r="H45" s="53" t="s">
        <v>196</v>
      </c>
      <c r="I45" s="18" t="s">
        <v>196</v>
      </c>
      <c r="J45" s="70" t="s">
        <v>196</v>
      </c>
      <c r="K45" s="78" t="s">
        <v>196</v>
      </c>
      <c r="L45" s="54" t="s">
        <v>196</v>
      </c>
      <c r="M45" s="48" t="s">
        <v>196</v>
      </c>
      <c r="N45" s="17">
        <v>17</v>
      </c>
      <c r="O45" s="33">
        <v>9</v>
      </c>
      <c r="P45" s="70" t="s">
        <v>196</v>
      </c>
      <c r="Q45" s="71" t="s">
        <v>196</v>
      </c>
      <c r="R45" s="17" t="s">
        <v>196</v>
      </c>
      <c r="S45" s="18" t="s">
        <v>196</v>
      </c>
      <c r="T45" s="17" t="s">
        <v>196</v>
      </c>
      <c r="U45" s="18" t="s">
        <v>196</v>
      </c>
      <c r="V45" s="53" t="s">
        <v>196</v>
      </c>
      <c r="W45" s="18" t="s">
        <v>196</v>
      </c>
      <c r="X45" s="17"/>
      <c r="Y45" s="18"/>
      <c r="Z45" s="17"/>
      <c r="AA45" s="18"/>
      <c r="AB45" s="17">
        <f t="shared" si="3"/>
        <v>0</v>
      </c>
    </row>
    <row r="46" spans="1:31" ht="12.75" x14ac:dyDescent="0.2">
      <c r="A46" s="69">
        <v>35</v>
      </c>
      <c r="B46" s="44">
        <v>79</v>
      </c>
      <c r="C46" s="39" t="s">
        <v>53</v>
      </c>
      <c r="D46" s="31" t="s">
        <v>172</v>
      </c>
      <c r="E46" s="118">
        <f t="shared" si="0"/>
        <v>26</v>
      </c>
      <c r="F46" s="53"/>
      <c r="G46" s="119"/>
      <c r="H46" s="53" t="s">
        <v>196</v>
      </c>
      <c r="I46" s="18" t="s">
        <v>196</v>
      </c>
      <c r="J46" s="17" t="s">
        <v>196</v>
      </c>
      <c r="K46" s="33" t="s">
        <v>196</v>
      </c>
      <c r="L46" s="54" t="s">
        <v>196</v>
      </c>
      <c r="M46" s="55" t="s">
        <v>196</v>
      </c>
      <c r="N46" s="17" t="s">
        <v>196</v>
      </c>
      <c r="O46" s="18" t="s">
        <v>196</v>
      </c>
      <c r="P46" s="17">
        <v>15</v>
      </c>
      <c r="Q46" s="18">
        <v>11</v>
      </c>
      <c r="R46" s="17" t="s">
        <v>196</v>
      </c>
      <c r="S46" s="18" t="s">
        <v>196</v>
      </c>
      <c r="T46" s="83" t="s">
        <v>196</v>
      </c>
      <c r="U46" s="33" t="s">
        <v>196</v>
      </c>
      <c r="V46" s="67">
        <v>0</v>
      </c>
      <c r="W46" s="67">
        <v>0</v>
      </c>
      <c r="X46" s="83"/>
      <c r="Y46" s="33"/>
      <c r="Z46" s="83"/>
      <c r="AA46" s="33"/>
      <c r="AB46" s="17">
        <f t="shared" si="3"/>
        <v>0</v>
      </c>
    </row>
    <row r="47" spans="1:31" ht="12.75" x14ac:dyDescent="0.2">
      <c r="A47" s="43">
        <v>42</v>
      </c>
      <c r="B47" s="39">
        <v>3</v>
      </c>
      <c r="C47" s="39" t="s">
        <v>53</v>
      </c>
      <c r="D47" s="240" t="s">
        <v>182</v>
      </c>
      <c r="E47" s="118">
        <f t="shared" si="0"/>
        <v>26</v>
      </c>
      <c r="F47" s="53"/>
      <c r="G47" s="119"/>
      <c r="H47" s="53" t="s">
        <v>196</v>
      </c>
      <c r="I47" s="18" t="s">
        <v>196</v>
      </c>
      <c r="J47" s="79" t="s">
        <v>196</v>
      </c>
      <c r="K47" s="79" t="s">
        <v>196</v>
      </c>
      <c r="L47" s="54" t="s">
        <v>196</v>
      </c>
      <c r="M47" s="48" t="s">
        <v>196</v>
      </c>
      <c r="N47" s="17" t="s">
        <v>196</v>
      </c>
      <c r="O47" s="48" t="s">
        <v>196</v>
      </c>
      <c r="P47" s="17" t="s">
        <v>196</v>
      </c>
      <c r="Q47" s="18" t="s">
        <v>196</v>
      </c>
      <c r="R47" s="17">
        <v>3</v>
      </c>
      <c r="S47" s="248">
        <v>0</v>
      </c>
      <c r="T47" s="17" t="s">
        <v>196</v>
      </c>
      <c r="U47" s="18" t="s">
        <v>196</v>
      </c>
      <c r="V47" s="53">
        <v>9</v>
      </c>
      <c r="W47" s="18">
        <v>14</v>
      </c>
      <c r="X47" s="17"/>
      <c r="Y47" s="18"/>
      <c r="Z47" s="17"/>
      <c r="AA47" s="18"/>
      <c r="AB47" s="17">
        <f t="shared" si="3"/>
        <v>0</v>
      </c>
    </row>
    <row r="48" spans="1:31" ht="12.75" x14ac:dyDescent="0.2">
      <c r="A48" s="69">
        <v>36</v>
      </c>
      <c r="B48" s="39">
        <v>42</v>
      </c>
      <c r="C48" s="39" t="s">
        <v>119</v>
      </c>
      <c r="D48" s="395" t="s">
        <v>140</v>
      </c>
      <c r="E48" s="118">
        <f t="shared" si="0"/>
        <v>23</v>
      </c>
      <c r="F48" s="53" t="e">
        <f t="shared" ref="F48:F55" si="4">MIN(SUM(H48:I48),J48+K48,L48+M48,N48+O48,P48+Q48,R48+S48,T48+U48,V48+W48,X48+Y48,Z48+AA48)</f>
        <v>#VALUE!</v>
      </c>
      <c r="G48" s="119" t="e">
        <f t="shared" ref="G48:G55" si="5">E48-F48</f>
        <v>#VALUE!</v>
      </c>
      <c r="H48" s="53" t="s">
        <v>196</v>
      </c>
      <c r="I48" s="11" t="s">
        <v>196</v>
      </c>
      <c r="J48" s="17" t="s">
        <v>196</v>
      </c>
      <c r="K48" s="18" t="s">
        <v>196</v>
      </c>
      <c r="L48" s="70" t="s">
        <v>196</v>
      </c>
      <c r="M48" s="396" t="s">
        <v>196</v>
      </c>
      <c r="N48" s="17">
        <v>8</v>
      </c>
      <c r="O48" s="18">
        <v>15</v>
      </c>
      <c r="P48" s="17" t="s">
        <v>196</v>
      </c>
      <c r="Q48" s="55" t="s">
        <v>196</v>
      </c>
      <c r="R48" s="17" t="s">
        <v>196</v>
      </c>
      <c r="S48" s="48" t="s">
        <v>196</v>
      </c>
      <c r="T48" s="17" t="s">
        <v>196</v>
      </c>
      <c r="U48" s="18" t="s">
        <v>196</v>
      </c>
      <c r="V48" s="53" t="s">
        <v>196</v>
      </c>
      <c r="W48" s="11" t="s">
        <v>196</v>
      </c>
      <c r="X48" s="17"/>
      <c r="Y48" s="18"/>
      <c r="Z48" s="17"/>
      <c r="AA48" s="18"/>
      <c r="AB48" s="17">
        <f t="shared" si="3"/>
        <v>0</v>
      </c>
    </row>
    <row r="49" spans="1:29" ht="12.75" x14ac:dyDescent="0.2">
      <c r="A49" s="43">
        <v>38</v>
      </c>
      <c r="B49" s="39">
        <v>69</v>
      </c>
      <c r="C49" s="69" t="s">
        <v>53</v>
      </c>
      <c r="D49" s="41" t="s">
        <v>81</v>
      </c>
      <c r="E49" s="118">
        <f t="shared" si="0"/>
        <v>17</v>
      </c>
      <c r="F49" s="53" t="e">
        <f t="shared" si="4"/>
        <v>#VALUE!</v>
      </c>
      <c r="G49" s="119" t="e">
        <f t="shared" si="5"/>
        <v>#VALUE!</v>
      </c>
      <c r="H49" s="75">
        <v>5</v>
      </c>
      <c r="I49" s="18">
        <v>12</v>
      </c>
      <c r="J49" s="17" t="s">
        <v>196</v>
      </c>
      <c r="K49" s="18" t="s">
        <v>196</v>
      </c>
      <c r="L49" s="54" t="s">
        <v>196</v>
      </c>
      <c r="M49" s="48" t="s">
        <v>196</v>
      </c>
      <c r="N49" s="17" t="s">
        <v>196</v>
      </c>
      <c r="O49" s="18" t="s">
        <v>196</v>
      </c>
      <c r="P49" s="17" t="s">
        <v>196</v>
      </c>
      <c r="Q49" s="18" t="s">
        <v>196</v>
      </c>
      <c r="R49" s="10" t="s">
        <v>196</v>
      </c>
      <c r="S49" s="93" t="s">
        <v>196</v>
      </c>
      <c r="T49" s="17" t="s">
        <v>196</v>
      </c>
      <c r="U49" s="18" t="s">
        <v>196</v>
      </c>
      <c r="V49" s="75" t="s">
        <v>196</v>
      </c>
      <c r="W49" s="18" t="s">
        <v>196</v>
      </c>
      <c r="X49" s="17"/>
      <c r="Y49" s="18"/>
      <c r="Z49" s="17"/>
      <c r="AA49" s="18"/>
      <c r="AB49" s="17">
        <f t="shared" si="3"/>
        <v>0</v>
      </c>
    </row>
    <row r="50" spans="1:29" ht="12.75" x14ac:dyDescent="0.2">
      <c r="A50" s="69">
        <v>39</v>
      </c>
      <c r="B50" s="44">
        <v>10</v>
      </c>
      <c r="C50" s="43" t="s">
        <v>85</v>
      </c>
      <c r="D50" s="41" t="s">
        <v>96</v>
      </c>
      <c r="E50" s="118">
        <f t="shared" si="0"/>
        <v>17</v>
      </c>
      <c r="F50" s="53" t="e">
        <f t="shared" si="4"/>
        <v>#VALUE!</v>
      </c>
      <c r="G50" s="119" t="e">
        <f t="shared" si="5"/>
        <v>#VALUE!</v>
      </c>
      <c r="H50" s="75" t="s">
        <v>196</v>
      </c>
      <c r="I50" s="18" t="s">
        <v>196</v>
      </c>
      <c r="J50" s="247">
        <v>0</v>
      </c>
      <c r="K50" s="252">
        <v>0</v>
      </c>
      <c r="L50" s="54" t="s">
        <v>196</v>
      </c>
      <c r="M50" s="48" t="s">
        <v>196</v>
      </c>
      <c r="N50" s="17" t="s">
        <v>196</v>
      </c>
      <c r="O50" s="18" t="s">
        <v>196</v>
      </c>
      <c r="P50" s="83">
        <v>10</v>
      </c>
      <c r="Q50" s="33">
        <v>7</v>
      </c>
      <c r="R50" s="10" t="s">
        <v>196</v>
      </c>
      <c r="S50" s="93" t="s">
        <v>196</v>
      </c>
      <c r="T50" s="17" t="s">
        <v>196</v>
      </c>
      <c r="U50" s="18" t="s">
        <v>196</v>
      </c>
      <c r="V50" s="75" t="s">
        <v>196</v>
      </c>
      <c r="W50" s="18" t="s">
        <v>196</v>
      </c>
      <c r="X50" s="17"/>
      <c r="Y50" s="18"/>
      <c r="Z50" s="17"/>
      <c r="AA50" s="18"/>
      <c r="AB50" s="17">
        <f t="shared" si="3"/>
        <v>0</v>
      </c>
    </row>
    <row r="51" spans="1:29" ht="12.75" x14ac:dyDescent="0.2">
      <c r="A51" s="43">
        <v>40</v>
      </c>
      <c r="B51" s="44">
        <v>12</v>
      </c>
      <c r="C51" s="43" t="s">
        <v>53</v>
      </c>
      <c r="D51" s="41" t="s">
        <v>115</v>
      </c>
      <c r="E51" s="118">
        <f t="shared" si="0"/>
        <v>9</v>
      </c>
      <c r="F51" s="53" t="e">
        <f t="shared" si="4"/>
        <v>#VALUE!</v>
      </c>
      <c r="G51" s="119" t="e">
        <f t="shared" si="5"/>
        <v>#VALUE!</v>
      </c>
      <c r="H51" s="75" t="s">
        <v>196</v>
      </c>
      <c r="I51" s="71" t="s">
        <v>196</v>
      </c>
      <c r="J51" s="17" t="s">
        <v>196</v>
      </c>
      <c r="K51" s="18" t="s">
        <v>196</v>
      </c>
      <c r="L51" s="54" t="s">
        <v>196</v>
      </c>
      <c r="M51" s="48" t="s">
        <v>196</v>
      </c>
      <c r="N51" s="17">
        <v>5</v>
      </c>
      <c r="O51" s="18">
        <v>4</v>
      </c>
      <c r="P51" s="17" t="s">
        <v>196</v>
      </c>
      <c r="Q51" s="18" t="s">
        <v>196</v>
      </c>
      <c r="R51" s="85" t="s">
        <v>196</v>
      </c>
      <c r="S51" s="94" t="s">
        <v>196</v>
      </c>
      <c r="T51" s="55" t="s">
        <v>196</v>
      </c>
      <c r="U51" s="55" t="s">
        <v>196</v>
      </c>
      <c r="V51" s="75" t="s">
        <v>196</v>
      </c>
      <c r="W51" s="71" t="s">
        <v>196</v>
      </c>
      <c r="X51" s="17"/>
      <c r="Y51" s="18"/>
      <c r="Z51" s="17"/>
      <c r="AA51" s="18"/>
      <c r="AB51" s="17">
        <f t="shared" si="3"/>
        <v>0</v>
      </c>
    </row>
    <row r="52" spans="1:29" ht="12.75" x14ac:dyDescent="0.2">
      <c r="A52" s="69">
        <v>41</v>
      </c>
      <c r="B52" s="44">
        <v>25</v>
      </c>
      <c r="C52" s="43" t="s">
        <v>55</v>
      </c>
      <c r="D52" s="41" t="s">
        <v>97</v>
      </c>
      <c r="E52" s="118">
        <f t="shared" si="0"/>
        <v>5</v>
      </c>
      <c r="F52" s="53" t="e">
        <f t="shared" si="4"/>
        <v>#VALUE!</v>
      </c>
      <c r="G52" s="119" t="e">
        <f t="shared" si="5"/>
        <v>#VALUE!</v>
      </c>
      <c r="H52" s="75" t="s">
        <v>196</v>
      </c>
      <c r="I52" s="18" t="s">
        <v>196</v>
      </c>
      <c r="J52" s="17">
        <v>5</v>
      </c>
      <c r="K52" s="248">
        <v>0</v>
      </c>
      <c r="L52" s="54" t="s">
        <v>196</v>
      </c>
      <c r="M52" s="48" t="s">
        <v>196</v>
      </c>
      <c r="N52" s="17" t="s">
        <v>196</v>
      </c>
      <c r="O52" s="18" t="s">
        <v>196</v>
      </c>
      <c r="P52" s="17" t="s">
        <v>196</v>
      </c>
      <c r="Q52" s="18" t="s">
        <v>196</v>
      </c>
      <c r="R52" s="10" t="s">
        <v>196</v>
      </c>
      <c r="S52" s="93" t="s">
        <v>196</v>
      </c>
      <c r="T52" s="373">
        <v>0</v>
      </c>
      <c r="U52" s="374">
        <v>0</v>
      </c>
      <c r="V52" s="75" t="s">
        <v>196</v>
      </c>
      <c r="W52" s="18" t="s">
        <v>196</v>
      </c>
      <c r="X52" s="17"/>
      <c r="Y52" s="18"/>
      <c r="Z52" s="17"/>
      <c r="AA52" s="18"/>
      <c r="AB52" s="17">
        <f t="shared" si="3"/>
        <v>0</v>
      </c>
    </row>
    <row r="53" spans="1:29" ht="12.75" x14ac:dyDescent="0.2">
      <c r="A53" s="43">
        <v>43</v>
      </c>
      <c r="B53" s="44">
        <v>81</v>
      </c>
      <c r="C53" s="43" t="s">
        <v>85</v>
      </c>
      <c r="D53" s="41" t="s">
        <v>86</v>
      </c>
      <c r="E53" s="118">
        <f t="shared" si="0"/>
        <v>2</v>
      </c>
      <c r="F53" s="53" t="e">
        <f t="shared" si="4"/>
        <v>#VALUE!</v>
      </c>
      <c r="G53" s="119" t="e">
        <f t="shared" si="5"/>
        <v>#VALUE!</v>
      </c>
      <c r="H53" s="75">
        <v>2</v>
      </c>
      <c r="I53" s="252">
        <v>0</v>
      </c>
      <c r="J53" s="246">
        <v>0</v>
      </c>
      <c r="K53" s="252">
        <v>0</v>
      </c>
      <c r="L53" s="70" t="s">
        <v>196</v>
      </c>
      <c r="M53" s="48" t="s">
        <v>196</v>
      </c>
      <c r="N53" s="17" t="s">
        <v>196</v>
      </c>
      <c r="O53" s="18" t="s">
        <v>196</v>
      </c>
      <c r="P53" s="17" t="s">
        <v>196</v>
      </c>
      <c r="Q53" s="18" t="s">
        <v>196</v>
      </c>
      <c r="R53" s="17" t="s">
        <v>196</v>
      </c>
      <c r="S53" s="18" t="s">
        <v>196</v>
      </c>
      <c r="T53" s="17" t="s">
        <v>196</v>
      </c>
      <c r="U53" s="18" t="s">
        <v>196</v>
      </c>
      <c r="V53" s="75" t="s">
        <v>196</v>
      </c>
      <c r="W53" s="71" t="s">
        <v>196</v>
      </c>
      <c r="X53" s="17"/>
      <c r="Y53" s="18"/>
      <c r="Z53" s="17"/>
      <c r="AA53" s="18"/>
      <c r="AB53" s="17">
        <f t="shared" si="3"/>
        <v>0</v>
      </c>
    </row>
    <row r="54" spans="1:29" ht="12.75" x14ac:dyDescent="0.2">
      <c r="A54" s="69">
        <v>44</v>
      </c>
      <c r="B54" s="44">
        <v>72</v>
      </c>
      <c r="C54" s="43" t="s">
        <v>53</v>
      </c>
      <c r="D54" s="244" t="s">
        <v>93</v>
      </c>
      <c r="E54" s="118">
        <f t="shared" si="0"/>
        <v>0</v>
      </c>
      <c r="F54" s="53" t="e">
        <f t="shared" si="4"/>
        <v>#VALUE!</v>
      </c>
      <c r="G54" s="119" t="e">
        <f t="shared" si="5"/>
        <v>#VALUE!</v>
      </c>
      <c r="H54" s="75" t="s">
        <v>196</v>
      </c>
      <c r="I54" s="18" t="s">
        <v>196</v>
      </c>
      <c r="J54" s="247">
        <v>0</v>
      </c>
      <c r="K54" s="248">
        <v>0</v>
      </c>
      <c r="L54" s="54" t="s">
        <v>196</v>
      </c>
      <c r="M54" s="48" t="s">
        <v>196</v>
      </c>
      <c r="N54" s="54" t="s">
        <v>196</v>
      </c>
      <c r="O54" s="48" t="s">
        <v>196</v>
      </c>
      <c r="P54" s="17" t="s">
        <v>196</v>
      </c>
      <c r="Q54" s="71" t="s">
        <v>196</v>
      </c>
      <c r="R54" s="10" t="s">
        <v>196</v>
      </c>
      <c r="S54" s="18" t="s">
        <v>196</v>
      </c>
      <c r="T54" s="17" t="s">
        <v>196</v>
      </c>
      <c r="U54" s="18" t="s">
        <v>196</v>
      </c>
      <c r="V54" s="75" t="s">
        <v>196</v>
      </c>
      <c r="W54" s="18" t="s">
        <v>196</v>
      </c>
      <c r="X54" s="17"/>
      <c r="Y54" s="18"/>
      <c r="Z54" s="17"/>
      <c r="AA54" s="18"/>
      <c r="AB54" s="17">
        <f t="shared" si="3"/>
        <v>0</v>
      </c>
    </row>
    <row r="55" spans="1:29" ht="12.75" x14ac:dyDescent="0.2">
      <c r="A55" s="43">
        <v>45</v>
      </c>
      <c r="B55" s="44">
        <v>32</v>
      </c>
      <c r="C55" s="43" t="s">
        <v>53</v>
      </c>
      <c r="D55" s="41" t="s">
        <v>95</v>
      </c>
      <c r="E55" s="118">
        <f t="shared" si="0"/>
        <v>0</v>
      </c>
      <c r="F55" s="53" t="e">
        <f t="shared" si="4"/>
        <v>#VALUE!</v>
      </c>
      <c r="G55" s="119" t="e">
        <f t="shared" si="5"/>
        <v>#VALUE!</v>
      </c>
      <c r="H55" s="75" t="s">
        <v>196</v>
      </c>
      <c r="I55" s="18" t="s">
        <v>196</v>
      </c>
      <c r="J55" s="246">
        <v>0</v>
      </c>
      <c r="K55" s="248">
        <v>0</v>
      </c>
      <c r="L55" s="54" t="s">
        <v>196</v>
      </c>
      <c r="M55" s="48" t="s">
        <v>196</v>
      </c>
      <c r="N55" s="54" t="s">
        <v>196</v>
      </c>
      <c r="O55" s="48" t="s">
        <v>196</v>
      </c>
      <c r="P55" s="17" t="s">
        <v>196</v>
      </c>
      <c r="Q55" s="18" t="s">
        <v>196</v>
      </c>
      <c r="R55" s="10" t="s">
        <v>196</v>
      </c>
      <c r="S55" s="250" t="s">
        <v>196</v>
      </c>
      <c r="T55" s="17" t="s">
        <v>196</v>
      </c>
      <c r="U55" s="18" t="s">
        <v>196</v>
      </c>
      <c r="V55" s="63">
        <v>0</v>
      </c>
      <c r="W55" s="66">
        <v>0</v>
      </c>
      <c r="X55" s="17"/>
      <c r="Y55" s="71"/>
      <c r="Z55" s="17"/>
      <c r="AA55" s="71"/>
      <c r="AB55" s="17">
        <f t="shared" si="3"/>
        <v>0</v>
      </c>
    </row>
    <row r="56" spans="1:29" ht="12.75" x14ac:dyDescent="0.2">
      <c r="A56" s="69">
        <v>46</v>
      </c>
      <c r="B56" s="44">
        <v>51</v>
      </c>
      <c r="C56" s="43" t="s">
        <v>53</v>
      </c>
      <c r="D56" s="228" t="s">
        <v>181</v>
      </c>
      <c r="E56" s="118">
        <f t="shared" si="0"/>
        <v>0</v>
      </c>
      <c r="F56" s="53"/>
      <c r="G56" s="119"/>
      <c r="H56" s="82" t="s">
        <v>196</v>
      </c>
      <c r="I56" s="33" t="s">
        <v>196</v>
      </c>
      <c r="J56" s="17" t="s">
        <v>196</v>
      </c>
      <c r="K56" s="18" t="s">
        <v>196</v>
      </c>
      <c r="L56" s="54" t="s">
        <v>196</v>
      </c>
      <c r="M56" s="48" t="s">
        <v>196</v>
      </c>
      <c r="N56" s="17" t="s">
        <v>196</v>
      </c>
      <c r="O56" s="48" t="s">
        <v>196</v>
      </c>
      <c r="P56" s="17" t="s">
        <v>196</v>
      </c>
      <c r="Q56" s="18" t="s">
        <v>196</v>
      </c>
      <c r="R56" s="355">
        <v>0</v>
      </c>
      <c r="S56" s="359">
        <v>0</v>
      </c>
      <c r="T56" s="17" t="s">
        <v>196</v>
      </c>
      <c r="U56" s="18" t="s">
        <v>196</v>
      </c>
      <c r="V56" s="82" t="s">
        <v>196</v>
      </c>
      <c r="W56" s="33" t="s">
        <v>196</v>
      </c>
      <c r="X56" s="17"/>
      <c r="Y56" s="18"/>
      <c r="Z56" s="17"/>
      <c r="AA56" s="18"/>
      <c r="AB56" s="17">
        <f t="shared" si="3"/>
        <v>0</v>
      </c>
    </row>
    <row r="57" spans="1:29" ht="12.75" x14ac:dyDescent="0.2">
      <c r="A57" s="43">
        <v>47</v>
      </c>
      <c r="B57" s="44"/>
      <c r="C57" s="39"/>
      <c r="D57" s="31"/>
      <c r="E57" s="118"/>
      <c r="F57" s="53"/>
      <c r="G57" s="119"/>
      <c r="H57" s="99"/>
      <c r="I57" s="18"/>
      <c r="J57" s="17"/>
      <c r="K57" s="18"/>
      <c r="L57" s="54"/>
      <c r="M57" s="48"/>
      <c r="N57" s="17"/>
      <c r="O57" s="48"/>
      <c r="P57" s="17"/>
      <c r="Q57" s="18"/>
      <c r="R57" s="10"/>
      <c r="S57" s="93"/>
      <c r="T57" s="17"/>
      <c r="U57" s="18"/>
      <c r="V57" s="10"/>
      <c r="W57" s="18"/>
      <c r="X57" s="17"/>
      <c r="Y57" s="18"/>
      <c r="Z57" s="17"/>
      <c r="AA57" s="18"/>
      <c r="AB57" s="19"/>
    </row>
    <row r="58" spans="1:29" ht="12.75" x14ac:dyDescent="0.2">
      <c r="A58" s="69">
        <v>48</v>
      </c>
      <c r="B58" s="44"/>
      <c r="C58" s="39"/>
      <c r="D58" s="31"/>
      <c r="E58" s="118"/>
      <c r="F58" s="53"/>
      <c r="G58" s="119"/>
      <c r="H58" s="75"/>
      <c r="I58" s="18"/>
      <c r="J58" s="17"/>
      <c r="K58" s="18"/>
      <c r="L58" s="54"/>
      <c r="M58" s="48"/>
      <c r="N58" s="17"/>
      <c r="O58" s="48"/>
      <c r="P58" s="17"/>
      <c r="Q58" s="33"/>
      <c r="R58" s="10"/>
      <c r="S58" s="93"/>
      <c r="T58" s="17"/>
      <c r="U58" s="18"/>
      <c r="V58" s="10"/>
      <c r="W58" s="18"/>
      <c r="X58" s="17"/>
      <c r="Y58" s="18"/>
      <c r="Z58" s="17"/>
      <c r="AA58" s="18"/>
      <c r="AB58" s="19"/>
    </row>
    <row r="59" spans="1:29" ht="12.75" x14ac:dyDescent="0.2">
      <c r="A59" s="43">
        <v>49</v>
      </c>
      <c r="B59" s="44"/>
      <c r="C59" s="43"/>
      <c r="D59" s="41"/>
      <c r="E59" s="118"/>
      <c r="F59" s="53"/>
      <c r="G59" s="119"/>
      <c r="H59" s="75"/>
      <c r="I59" s="18"/>
      <c r="J59" s="83"/>
      <c r="K59" s="33"/>
      <c r="L59" s="54"/>
      <c r="M59" s="48"/>
      <c r="N59" s="88"/>
      <c r="O59" s="126"/>
      <c r="P59" s="17"/>
      <c r="Q59" s="18"/>
      <c r="R59" s="10"/>
      <c r="S59" s="93"/>
      <c r="T59" s="17"/>
      <c r="U59" s="18"/>
      <c r="V59" s="10"/>
      <c r="W59" s="18"/>
      <c r="X59" s="17"/>
      <c r="Y59" s="18"/>
      <c r="Z59" s="17"/>
      <c r="AA59" s="18"/>
      <c r="AB59" s="19"/>
    </row>
    <row r="60" spans="1:29" ht="13.5" thickBot="1" x14ac:dyDescent="0.25">
      <c r="A60" s="69">
        <v>50</v>
      </c>
      <c r="B60" s="127"/>
      <c r="C60" s="127"/>
      <c r="D60" s="128"/>
      <c r="E60" s="129"/>
      <c r="F60" s="59"/>
      <c r="G60" s="130"/>
      <c r="H60" s="76"/>
      <c r="I60" s="37"/>
      <c r="J60" s="96"/>
      <c r="K60" s="80"/>
      <c r="L60" s="60"/>
      <c r="M60" s="61"/>
      <c r="N60" s="131"/>
      <c r="O60" s="132"/>
      <c r="P60" s="24"/>
      <c r="Q60" s="37"/>
      <c r="R60" s="24"/>
      <c r="S60" s="37"/>
      <c r="T60" s="24"/>
      <c r="U60" s="37"/>
      <c r="V60" s="24"/>
      <c r="W60" s="37"/>
      <c r="X60" s="24"/>
      <c r="Y60" s="37"/>
      <c r="Z60" s="24"/>
      <c r="AA60" s="37"/>
      <c r="AB60" s="25"/>
    </row>
    <row r="61" spans="1:29" ht="12.75" x14ac:dyDescent="0.2">
      <c r="D61" s="42"/>
      <c r="E61" s="62"/>
      <c r="F61" s="3"/>
      <c r="G61" s="3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</row>
    <row r="62" spans="1:29" ht="12.75" x14ac:dyDescent="0.2">
      <c r="E62" s="42"/>
      <c r="F62" s="2"/>
      <c r="G62" s="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9" ht="12.75" x14ac:dyDescent="0.2">
      <c r="D63" s="42"/>
      <c r="E63" s="30"/>
      <c r="F63" s="2"/>
      <c r="G63" s="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9" x14ac:dyDescent="0.15">
      <c r="D64" s="2"/>
      <c r="L64" s="2"/>
      <c r="X64" s="2"/>
      <c r="Y64" s="21"/>
      <c r="Z64" s="2"/>
      <c r="AA64" s="21"/>
      <c r="AB64" s="2"/>
    </row>
    <row r="65" spans="5:28" x14ac:dyDescent="0.15">
      <c r="E65" s="2"/>
      <c r="X65" s="2"/>
      <c r="Y65" s="21"/>
      <c r="Z65" s="2"/>
      <c r="AA65" s="21"/>
      <c r="AB65" s="2"/>
    </row>
    <row r="66" spans="5:28" x14ac:dyDescent="0.15">
      <c r="E66" s="2"/>
      <c r="X66" s="2"/>
      <c r="Y66" s="21"/>
      <c r="Z66" s="2"/>
      <c r="AA66" s="21"/>
      <c r="AB66" s="2"/>
    </row>
    <row r="67" spans="5:28" x14ac:dyDescent="0.15">
      <c r="W67" s="2"/>
      <c r="X67" s="2"/>
      <c r="Z67" s="2"/>
      <c r="AB67" s="2"/>
    </row>
    <row r="68" spans="5:28" x14ac:dyDescent="0.15">
      <c r="X68" s="21"/>
      <c r="Z68" s="21"/>
      <c r="AB68" s="2"/>
    </row>
    <row r="69" spans="5:28" x14ac:dyDescent="0.15">
      <c r="X69" s="21"/>
      <c r="Z69" s="21"/>
      <c r="AB69" s="2"/>
    </row>
    <row r="70" spans="5:28" x14ac:dyDescent="0.15">
      <c r="X70" s="2"/>
      <c r="Y70" s="21"/>
      <c r="Z70" s="2"/>
      <c r="AA70" s="21"/>
      <c r="AB70" s="2"/>
    </row>
    <row r="71" spans="5:28" ht="12.75" customHeight="1" x14ac:dyDescent="0.15">
      <c r="X71" s="2"/>
      <c r="Y71" s="21"/>
      <c r="Z71" s="2"/>
      <c r="AA71" s="21"/>
      <c r="AB71" s="2"/>
    </row>
    <row r="72" spans="5:28" x14ac:dyDescent="0.15">
      <c r="X72" s="2"/>
      <c r="Y72" s="21"/>
      <c r="Z72" s="2"/>
      <c r="AA72" s="21"/>
      <c r="AB72" s="2"/>
    </row>
    <row r="73" spans="5:28" x14ac:dyDescent="0.15">
      <c r="X73" s="2"/>
      <c r="Y73" s="21"/>
      <c r="Z73" s="2"/>
      <c r="AA73" s="21"/>
      <c r="AB73" s="2"/>
    </row>
    <row r="76" spans="5:28" ht="14.25" customHeight="1" x14ac:dyDescent="0.15"/>
    <row r="93" spans="30:30" ht="12.75" x14ac:dyDescent="0.2">
      <c r="AD93" s="7"/>
    </row>
    <row r="94" spans="30:30" ht="12.75" x14ac:dyDescent="0.2">
      <c r="AD94" s="7"/>
    </row>
  </sheetData>
  <sortState ref="A12:AB57">
    <sortCondition descending="1" ref="E12:E57"/>
  </sortState>
  <mergeCells count="30">
    <mergeCell ref="D1:AA1"/>
    <mergeCell ref="H7:I7"/>
    <mergeCell ref="J7:K7"/>
    <mergeCell ref="L7:M7"/>
    <mergeCell ref="N7:O7"/>
    <mergeCell ref="P7:Q7"/>
    <mergeCell ref="H8:I8"/>
    <mergeCell ref="J8:K8"/>
    <mergeCell ref="L8:M8"/>
    <mergeCell ref="N8:O8"/>
    <mergeCell ref="P8:Q8"/>
    <mergeCell ref="R9:S9"/>
    <mergeCell ref="T9:U9"/>
    <mergeCell ref="T7:U7"/>
    <mergeCell ref="X7:Y7"/>
    <mergeCell ref="Z7:AA7"/>
    <mergeCell ref="R8:S8"/>
    <mergeCell ref="T8:U8"/>
    <mergeCell ref="R7:S7"/>
    <mergeCell ref="V9:W9"/>
    <mergeCell ref="X9:Y9"/>
    <mergeCell ref="Z9:AA9"/>
    <mergeCell ref="V8:W8"/>
    <mergeCell ref="X8:Y8"/>
    <mergeCell ref="Z8:AA8"/>
    <mergeCell ref="H9:I9"/>
    <mergeCell ref="J9:K9"/>
    <mergeCell ref="L9:M9"/>
    <mergeCell ref="N9:O9"/>
    <mergeCell ref="P9:Q9"/>
  </mergeCells>
  <conditionalFormatting sqref="H63:I63 L63:W63 H61:Y61">
    <cfRule type="cellIs" dxfId="27" priority="19" stopIfTrue="1" operator="notEqual">
      <formula>0</formula>
    </cfRule>
    <cfRule type="cellIs" dxfId="26" priority="20" stopIfTrue="1" operator="equal">
      <formula>0</formula>
    </cfRule>
  </conditionalFormatting>
  <conditionalFormatting sqref="J63:K63">
    <cfRule type="cellIs" dxfId="25" priority="17" stopIfTrue="1" operator="notEqual">
      <formula>0</formula>
    </cfRule>
    <cfRule type="cellIs" dxfId="24" priority="18" stopIfTrue="1" operator="equal">
      <formula>0</formula>
    </cfRule>
  </conditionalFormatting>
  <conditionalFormatting sqref="G63 F61:G61">
    <cfRule type="cellIs" dxfId="23" priority="15" stopIfTrue="1" operator="notEqual">
      <formula>0</formula>
    </cfRule>
    <cfRule type="cellIs" dxfId="22" priority="16" stopIfTrue="1" operator="equal">
      <formula>0</formula>
    </cfRule>
  </conditionalFormatting>
  <conditionalFormatting sqref="H62:Y62">
    <cfRule type="expression" dxfId="21" priority="14">
      <formula>H62=0</formula>
    </cfRule>
  </conditionalFormatting>
  <conditionalFormatting sqref="Z61:AA61">
    <cfRule type="cellIs" dxfId="20" priority="6" stopIfTrue="1" operator="notEqual">
      <formula>0</formula>
    </cfRule>
    <cfRule type="cellIs" dxfId="19" priority="7" stopIfTrue="1" operator="equal">
      <formula>0</formula>
    </cfRule>
  </conditionalFormatting>
  <conditionalFormatting sqref="Z62:AA62">
    <cfRule type="expression" dxfId="18" priority="5">
      <formula>Z62=0</formula>
    </cfRule>
  </conditionalFormatting>
  <conditionalFormatting sqref="D11 D21:D26 D13:D14 D19 D28:D31 D16:D17 D33:D46">
    <cfRule type="duplicateValues" dxfId="17" priority="75"/>
  </conditionalFormatting>
  <conditionalFormatting sqref="D20">
    <cfRule type="duplicateValues" dxfId="16" priority="77"/>
  </conditionalFormatting>
  <conditionalFormatting sqref="D58">
    <cfRule type="duplicateValues" dxfId="15" priority="78"/>
  </conditionalFormatting>
  <conditionalFormatting sqref="D57">
    <cfRule type="duplicateValues" dxfId="14" priority="79"/>
  </conditionalFormatting>
  <conditionalFormatting sqref="AB61">
    <cfRule type="cellIs" dxfId="13" priority="3" stopIfTrue="1" operator="notEqual">
      <formula>0</formula>
    </cfRule>
    <cfRule type="cellIs" dxfId="12" priority="4" stopIfTrue="1" operator="equal">
      <formula>0</formula>
    </cfRule>
  </conditionalFormatting>
  <conditionalFormatting sqref="AB62">
    <cfRule type="expression" dxfId="11" priority="2">
      <formula>AB62=0</formula>
    </cfRule>
  </conditionalFormatting>
  <conditionalFormatting sqref="AB9">
    <cfRule type="expression" dxfId="10" priority="1">
      <formula>$AB$9&lt;0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6"/>
  <sheetViews>
    <sheetView zoomScale="80" zoomScaleNormal="80" workbookViewId="0">
      <selection activeCell="R15" sqref="R15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8554687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8" width="4.7109375" style="9" customWidth="1"/>
    <col min="9" max="9" width="5" style="9" customWidth="1"/>
    <col min="10" max="10" width="4.7109375" style="9" customWidth="1"/>
    <col min="11" max="11" width="5.85546875" style="9" customWidth="1"/>
    <col min="12" max="17" width="4.7109375" style="9" customWidth="1"/>
    <col min="18" max="18" width="6.5703125" style="21" bestFit="1" customWidth="1"/>
    <col min="19" max="19" width="2.42578125" style="21" customWidth="1"/>
    <col min="20" max="20" width="5.140625" style="21" bestFit="1" customWidth="1"/>
    <col min="21" max="21" width="5.7109375" style="21" bestFit="1" customWidth="1"/>
    <col min="22" max="22" width="3.7109375" style="2" bestFit="1" customWidth="1"/>
    <col min="23" max="23" width="3.7109375" style="2" customWidth="1"/>
    <col min="24" max="24" width="4.7109375" style="2" customWidth="1"/>
    <col min="25" max="25" width="31.7109375" style="2" customWidth="1"/>
    <col min="26" max="26" width="5.28515625" style="2" bestFit="1" customWidth="1"/>
    <col min="27" max="27" width="6.42578125" style="2" bestFit="1" customWidth="1"/>
    <col min="28" max="28" width="12.42578125" style="2" bestFit="1" customWidth="1"/>
    <col min="29" max="29" width="8.140625" style="2" bestFit="1" customWidth="1"/>
    <col min="30" max="30" width="10.42578125" style="2" bestFit="1" customWidth="1"/>
    <col min="31" max="31" width="8.28515625" style="2" customWidth="1"/>
    <col min="32" max="32" width="10.42578125" style="21" bestFit="1" customWidth="1"/>
    <col min="33" max="33" width="5.7109375" style="2" bestFit="1" customWidth="1"/>
    <col min="34" max="34" width="30.140625" style="2" bestFit="1" customWidth="1"/>
    <col min="35" max="35" width="11" style="2" bestFit="1" customWidth="1"/>
    <col min="36" max="36" width="13.42578125" style="2" customWidth="1"/>
    <col min="37" max="37" width="7.28515625" style="2" bestFit="1" customWidth="1"/>
    <col min="38" max="38" width="37.5703125" style="2" customWidth="1"/>
    <col min="39" max="39" width="28" style="2" bestFit="1" customWidth="1"/>
    <col min="40" max="40" width="5.28515625" style="2" bestFit="1" customWidth="1"/>
    <col min="41" max="41" width="12.42578125" style="2" bestFit="1" customWidth="1"/>
    <col min="42" max="16384" width="9.140625" style="2"/>
  </cols>
  <sheetData>
    <row r="1" spans="1:63" ht="28.5" customHeight="1" x14ac:dyDescent="0.35">
      <c r="B1" s="2"/>
      <c r="C1" s="16"/>
      <c r="D1" s="409" t="s">
        <v>62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16"/>
      <c r="S1" s="16"/>
      <c r="T1" s="16"/>
      <c r="U1" s="16"/>
      <c r="V1" s="16"/>
      <c r="W1" s="16"/>
      <c r="X1" s="16"/>
      <c r="Y1" s="312" t="s">
        <v>153</v>
      </c>
      <c r="Z1" s="313">
        <v>10</v>
      </c>
      <c r="AA1" s="16"/>
      <c r="AB1" s="16"/>
      <c r="AC1" s="16"/>
      <c r="AF1" s="2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101"/>
      <c r="S2" s="101"/>
      <c r="T2" s="101"/>
      <c r="U2" s="101"/>
      <c r="V2" s="103"/>
      <c r="W2" s="103"/>
      <c r="X2" s="103"/>
      <c r="Y2" s="311" t="s">
        <v>154</v>
      </c>
      <c r="Z2" s="314">
        <v>0</v>
      </c>
      <c r="AA2" s="101"/>
      <c r="AC2" s="21"/>
      <c r="AF2" s="2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</row>
    <row r="3" spans="1:63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1"/>
      <c r="U3" s="101"/>
      <c r="V3" s="105"/>
      <c r="W3" s="105"/>
      <c r="X3" s="105"/>
      <c r="Y3" s="136" t="s">
        <v>9</v>
      </c>
      <c r="Z3" s="64">
        <v>0</v>
      </c>
      <c r="AA3" s="101"/>
      <c r="AC3" s="316"/>
      <c r="AF3" s="2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</row>
    <row r="4" spans="1:63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4"/>
      <c r="S4" s="104"/>
      <c r="T4" s="104"/>
      <c r="U4" s="104"/>
      <c r="V4" s="81"/>
      <c r="W4" s="81"/>
      <c r="X4" s="81"/>
      <c r="Y4" s="137" t="s">
        <v>21</v>
      </c>
      <c r="AA4" s="104"/>
      <c r="AC4" s="316"/>
      <c r="AF4" s="2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</row>
    <row r="5" spans="1:63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26"/>
      <c r="W5" s="26"/>
      <c r="X5" s="26"/>
      <c r="Y5" s="138" t="s">
        <v>6</v>
      </c>
      <c r="Z5" s="67">
        <v>0</v>
      </c>
      <c r="AA5" s="26"/>
      <c r="AC5" s="315"/>
      <c r="AF5" s="2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</row>
    <row r="6" spans="1:63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20"/>
      <c r="S6" s="20"/>
      <c r="T6" s="20"/>
      <c r="U6" s="20"/>
      <c r="Y6" s="140" t="s">
        <v>14</v>
      </c>
      <c r="Z6" s="66">
        <v>0</v>
      </c>
      <c r="AC6" s="21"/>
      <c r="AF6" s="2"/>
    </row>
    <row r="7" spans="1:63" ht="13.5" thickBot="1" x14ac:dyDescent="0.25">
      <c r="B7" s="3"/>
      <c r="C7" s="3"/>
      <c r="D7" s="2"/>
      <c r="E7" s="3"/>
      <c r="F7" s="1"/>
      <c r="G7" s="2"/>
      <c r="H7" s="398">
        <v>1</v>
      </c>
      <c r="I7" s="404"/>
      <c r="J7" s="398">
        <v>2</v>
      </c>
      <c r="K7" s="404"/>
      <c r="L7" s="407" t="s">
        <v>17</v>
      </c>
      <c r="M7" s="408"/>
      <c r="N7" s="398">
        <v>4</v>
      </c>
      <c r="O7" s="399"/>
      <c r="P7" s="398">
        <v>5</v>
      </c>
      <c r="Q7" s="399"/>
      <c r="R7" s="40"/>
      <c r="S7" s="40"/>
      <c r="T7" s="40"/>
      <c r="U7" s="40"/>
      <c r="V7" s="1"/>
      <c r="W7" s="1"/>
      <c r="Y7" s="141" t="s">
        <v>10</v>
      </c>
      <c r="AC7" s="21"/>
      <c r="AF7" s="2"/>
    </row>
    <row r="8" spans="1:63" s="4" customFormat="1" ht="12.75" customHeight="1" thickBot="1" x14ac:dyDescent="0.25">
      <c r="B8" s="15"/>
      <c r="C8" s="15"/>
      <c r="D8" s="51"/>
      <c r="E8" s="51"/>
      <c r="F8" s="1"/>
      <c r="G8" s="2"/>
      <c r="H8" s="400" t="s">
        <v>173</v>
      </c>
      <c r="I8" s="400"/>
      <c r="J8" s="400" t="s">
        <v>174</v>
      </c>
      <c r="K8" s="400"/>
      <c r="L8" s="400" t="s">
        <v>178</v>
      </c>
      <c r="M8" s="400"/>
      <c r="N8" s="400" t="s">
        <v>189</v>
      </c>
      <c r="O8" s="400"/>
      <c r="P8" s="400"/>
      <c r="Q8" s="400"/>
      <c r="Y8" s="239" t="s">
        <v>66</v>
      </c>
      <c r="Z8" s="2"/>
      <c r="AB8" s="2"/>
      <c r="AC8" s="20"/>
      <c r="AD8" s="2"/>
      <c r="AE8" s="2"/>
      <c r="AF8" s="2"/>
    </row>
    <row r="9" spans="1:63" s="5" customFormat="1" ht="14.25" customHeight="1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01">
        <v>42854</v>
      </c>
      <c r="I9" s="401"/>
      <c r="J9" s="401">
        <v>42889</v>
      </c>
      <c r="K9" s="401"/>
      <c r="L9" s="403">
        <v>42924</v>
      </c>
      <c r="M9" s="402"/>
      <c r="N9" s="401">
        <v>42952</v>
      </c>
      <c r="O9" s="401"/>
      <c r="P9" s="401"/>
      <c r="Q9" s="401"/>
      <c r="R9" s="49" t="e">
        <f>SUM(R11:R43)-(#REF!+#REF!+#REF!)</f>
        <v>#REF!</v>
      </c>
      <c r="S9" s="49"/>
      <c r="T9" s="419" t="s">
        <v>120</v>
      </c>
      <c r="U9" s="419"/>
      <c r="V9" s="419"/>
      <c r="W9" s="419"/>
      <c r="X9" s="419"/>
      <c r="Y9" s="6"/>
      <c r="Z9" s="6"/>
      <c r="AB9" s="2"/>
      <c r="AC9" s="20"/>
      <c r="AD9" s="4"/>
      <c r="AE9" s="4"/>
      <c r="AF9" s="4"/>
    </row>
    <row r="10" spans="1:63" s="6" customFormat="1" ht="15.7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326" t="s">
        <v>8</v>
      </c>
      <c r="F10" s="110" t="s">
        <v>19</v>
      </c>
      <c r="G10" s="50" t="s">
        <v>20</v>
      </c>
      <c r="H10" s="111" t="s">
        <v>102</v>
      </c>
      <c r="I10" s="112" t="s">
        <v>103</v>
      </c>
      <c r="J10" s="111" t="s">
        <v>102</v>
      </c>
      <c r="K10" s="112" t="s">
        <v>103</v>
      </c>
      <c r="L10" s="110" t="s">
        <v>102</v>
      </c>
      <c r="M10" s="110" t="s">
        <v>103</v>
      </c>
      <c r="N10" s="111" t="s">
        <v>102</v>
      </c>
      <c r="O10" s="112" t="s">
        <v>103</v>
      </c>
      <c r="P10" s="111" t="s">
        <v>102</v>
      </c>
      <c r="Q10" s="112" t="s">
        <v>103</v>
      </c>
      <c r="R10" s="108" t="s">
        <v>12</v>
      </c>
      <c r="S10" s="310"/>
      <c r="V10" s="416" t="s">
        <v>160</v>
      </c>
      <c r="W10" s="417"/>
      <c r="X10" s="418"/>
      <c r="Y10" s="317"/>
      <c r="Z10" s="317"/>
      <c r="AA10" s="2"/>
      <c r="AB10" s="2"/>
      <c r="AC10" s="2"/>
      <c r="AD10" s="2"/>
      <c r="AE10" s="2"/>
      <c r="AF10" s="2"/>
    </row>
    <row r="11" spans="1:63" ht="14.25" thickTop="1" thickBot="1" x14ac:dyDescent="0.25">
      <c r="A11" s="43">
        <v>1</v>
      </c>
      <c r="B11" s="43">
        <v>99</v>
      </c>
      <c r="C11" s="44" t="s">
        <v>53</v>
      </c>
      <c r="D11" s="32" t="s">
        <v>79</v>
      </c>
      <c r="E11" s="120">
        <f t="shared" ref="E11:E25" si="0">I11+K11+M11+O11+Q11</f>
        <v>88</v>
      </c>
      <c r="F11" s="53"/>
      <c r="G11" s="117"/>
      <c r="H11" s="99" t="s">
        <v>116</v>
      </c>
      <c r="I11" s="349">
        <v>10</v>
      </c>
      <c r="J11" s="17">
        <v>1</v>
      </c>
      <c r="K11" s="79">
        <v>18</v>
      </c>
      <c r="L11" s="54">
        <v>1</v>
      </c>
      <c r="M11" s="46">
        <v>30</v>
      </c>
      <c r="N11" s="45">
        <v>1</v>
      </c>
      <c r="O11" s="46">
        <v>30</v>
      </c>
      <c r="P11" s="70"/>
      <c r="Q11" s="46"/>
      <c r="R11" s="28">
        <v>3</v>
      </c>
      <c r="S11" s="196"/>
      <c r="T11" s="323" t="s">
        <v>102</v>
      </c>
      <c r="U11" s="327" t="s">
        <v>103</v>
      </c>
      <c r="V11" s="330">
        <v>3</v>
      </c>
      <c r="W11" s="331">
        <v>2</v>
      </c>
      <c r="X11" s="332">
        <v>1</v>
      </c>
      <c r="AE11" s="6"/>
      <c r="AF11" s="6"/>
    </row>
    <row r="12" spans="1:63" ht="14.25" customHeight="1" thickTop="1" thickBot="1" x14ac:dyDescent="0.25">
      <c r="A12" s="69">
        <v>2</v>
      </c>
      <c r="B12" s="69">
        <v>66</v>
      </c>
      <c r="C12" s="39" t="s">
        <v>53</v>
      </c>
      <c r="D12" s="41" t="s">
        <v>82</v>
      </c>
      <c r="E12" s="118">
        <f t="shared" si="0"/>
        <v>60</v>
      </c>
      <c r="F12" s="53"/>
      <c r="G12" s="119"/>
      <c r="H12" s="324" t="s">
        <v>118</v>
      </c>
      <c r="I12" s="248">
        <v>10</v>
      </c>
      <c r="J12" s="17"/>
      <c r="K12" s="55"/>
      <c r="L12" s="54">
        <v>4</v>
      </c>
      <c r="M12" s="18">
        <v>24</v>
      </c>
      <c r="N12" s="17">
        <v>3</v>
      </c>
      <c r="O12" s="18">
        <v>26</v>
      </c>
      <c r="P12" s="54"/>
      <c r="Q12" s="365"/>
      <c r="R12" s="19"/>
      <c r="S12" s="196"/>
      <c r="T12" s="322" t="s">
        <v>121</v>
      </c>
      <c r="U12" s="328">
        <v>20</v>
      </c>
      <c r="V12" s="333">
        <v>18</v>
      </c>
      <c r="W12" s="334">
        <v>16</v>
      </c>
      <c r="X12" s="366">
        <v>14</v>
      </c>
      <c r="Y12" s="429" t="s">
        <v>127</v>
      </c>
      <c r="AF12" s="2"/>
    </row>
    <row r="13" spans="1:63" ht="13.5" customHeight="1" thickBot="1" x14ac:dyDescent="0.25">
      <c r="A13" s="69">
        <v>2</v>
      </c>
      <c r="B13" s="69">
        <v>36</v>
      </c>
      <c r="C13" s="39" t="s">
        <v>53</v>
      </c>
      <c r="D13" s="41" t="s">
        <v>78</v>
      </c>
      <c r="E13" s="118">
        <f t="shared" si="0"/>
        <v>58</v>
      </c>
      <c r="F13" s="53"/>
      <c r="G13" s="119"/>
      <c r="H13" s="324" t="s">
        <v>118</v>
      </c>
      <c r="I13" s="248">
        <v>10</v>
      </c>
      <c r="J13" s="17">
        <v>3</v>
      </c>
      <c r="K13" s="55">
        <v>14</v>
      </c>
      <c r="L13" s="70" t="s">
        <v>116</v>
      </c>
      <c r="M13" s="349">
        <v>10</v>
      </c>
      <c r="N13" s="17">
        <v>4</v>
      </c>
      <c r="O13" s="18">
        <v>24</v>
      </c>
      <c r="P13" s="17"/>
      <c r="Q13" s="11"/>
      <c r="R13" s="19"/>
      <c r="S13" s="196"/>
      <c r="T13" s="318" t="s">
        <v>122</v>
      </c>
      <c r="U13" s="329">
        <v>18</v>
      </c>
      <c r="V13" s="335">
        <v>16</v>
      </c>
      <c r="W13" s="336">
        <v>14</v>
      </c>
      <c r="X13" s="338"/>
      <c r="Y13" s="430"/>
      <c r="AF13" s="2"/>
    </row>
    <row r="14" spans="1:63" ht="13.5" customHeight="1" thickBot="1" x14ac:dyDescent="0.25">
      <c r="A14" s="43">
        <v>4</v>
      </c>
      <c r="B14" s="43">
        <v>97</v>
      </c>
      <c r="C14" s="44" t="s">
        <v>53</v>
      </c>
      <c r="D14" s="32" t="s">
        <v>114</v>
      </c>
      <c r="E14" s="118">
        <f t="shared" si="0"/>
        <v>54</v>
      </c>
      <c r="F14" s="53"/>
      <c r="G14" s="119"/>
      <c r="H14" s="75">
        <v>3</v>
      </c>
      <c r="I14" s="18">
        <v>26</v>
      </c>
      <c r="J14" s="55"/>
      <c r="K14" s="78"/>
      <c r="L14" s="54"/>
      <c r="M14" s="18"/>
      <c r="N14" s="17">
        <v>2</v>
      </c>
      <c r="O14" s="11">
        <v>28</v>
      </c>
      <c r="P14" s="17"/>
      <c r="Q14" s="11"/>
      <c r="R14" s="19"/>
      <c r="S14" s="196"/>
      <c r="T14" s="318" t="s">
        <v>123</v>
      </c>
      <c r="U14" s="329">
        <v>16</v>
      </c>
      <c r="V14" s="337">
        <v>14</v>
      </c>
      <c r="W14" s="338"/>
      <c r="X14" s="338"/>
      <c r="Y14" s="431" t="s">
        <v>129</v>
      </c>
      <c r="Z14" s="432"/>
      <c r="AA14" s="432"/>
      <c r="AB14" s="432"/>
      <c r="AC14" s="433"/>
      <c r="AF14" s="2"/>
    </row>
    <row r="15" spans="1:63" ht="13.5" thickBot="1" x14ac:dyDescent="0.25">
      <c r="A15" s="69">
        <v>5</v>
      </c>
      <c r="B15" s="43">
        <v>5</v>
      </c>
      <c r="C15" s="44" t="s">
        <v>53</v>
      </c>
      <c r="D15" s="32" t="s">
        <v>112</v>
      </c>
      <c r="E15" s="118">
        <f t="shared" si="0"/>
        <v>40</v>
      </c>
      <c r="F15" s="53"/>
      <c r="G15" s="119"/>
      <c r="H15" s="75">
        <v>1</v>
      </c>
      <c r="I15" s="18">
        <v>30</v>
      </c>
      <c r="J15" s="70"/>
      <c r="K15" s="78"/>
      <c r="L15" s="54"/>
      <c r="M15" s="18"/>
      <c r="N15" s="22" t="s">
        <v>118</v>
      </c>
      <c r="O15" s="248">
        <v>10</v>
      </c>
      <c r="P15" s="17"/>
      <c r="Q15" s="18"/>
      <c r="R15" s="19">
        <v>1</v>
      </c>
      <c r="S15" s="196"/>
      <c r="T15" s="318" t="s">
        <v>124</v>
      </c>
      <c r="U15" s="319">
        <v>14</v>
      </c>
      <c r="V15" s="196"/>
      <c r="W15" s="196"/>
      <c r="X15" s="21"/>
      <c r="Y15" s="434"/>
      <c r="Z15" s="435"/>
      <c r="AA15" s="435"/>
      <c r="AB15" s="435"/>
      <c r="AC15" s="436"/>
      <c r="AF15" s="2"/>
    </row>
    <row r="16" spans="1:63" ht="12.75" x14ac:dyDescent="0.2">
      <c r="A16" s="43">
        <v>6</v>
      </c>
      <c r="B16" s="43">
        <v>60</v>
      </c>
      <c r="C16" s="44" t="s">
        <v>53</v>
      </c>
      <c r="D16" s="32" t="s">
        <v>76</v>
      </c>
      <c r="E16" s="118">
        <f t="shared" si="0"/>
        <v>36</v>
      </c>
      <c r="F16" s="53"/>
      <c r="G16" s="119"/>
      <c r="H16" s="99" t="s">
        <v>116</v>
      </c>
      <c r="I16" s="349">
        <v>10</v>
      </c>
      <c r="J16" s="83">
        <v>2</v>
      </c>
      <c r="K16" s="79">
        <v>16</v>
      </c>
      <c r="L16" s="70" t="s">
        <v>116</v>
      </c>
      <c r="M16" s="349">
        <v>10</v>
      </c>
      <c r="N16" s="75"/>
      <c r="O16" s="18"/>
      <c r="P16" s="17"/>
      <c r="Q16" s="33"/>
      <c r="R16" s="19"/>
      <c r="S16" s="196"/>
      <c r="T16" s="318" t="s">
        <v>125</v>
      </c>
      <c r="U16" s="319">
        <v>12</v>
      </c>
      <c r="V16" s="196"/>
      <c r="W16" s="196"/>
      <c r="X16" s="21"/>
      <c r="Y16" s="426" t="s">
        <v>131</v>
      </c>
      <c r="Z16" s="427"/>
      <c r="AA16" s="427"/>
      <c r="AB16" s="427"/>
      <c r="AC16" s="428"/>
      <c r="AD16" s="4"/>
      <c r="AE16" s="4"/>
      <c r="AF16" s="2"/>
    </row>
    <row r="17" spans="1:39" ht="13.5" thickBot="1" x14ac:dyDescent="0.25">
      <c r="A17" s="69">
        <v>6</v>
      </c>
      <c r="B17" s="69">
        <v>56</v>
      </c>
      <c r="C17" s="39" t="s">
        <v>53</v>
      </c>
      <c r="D17" s="41" t="s">
        <v>136</v>
      </c>
      <c r="E17" s="118">
        <f t="shared" si="0"/>
        <v>36</v>
      </c>
      <c r="F17" s="53"/>
      <c r="G17" s="119"/>
      <c r="H17" s="325" t="s">
        <v>116</v>
      </c>
      <c r="I17" s="349">
        <v>10</v>
      </c>
      <c r="J17" s="17"/>
      <c r="K17" s="79"/>
      <c r="L17" s="83">
        <v>3</v>
      </c>
      <c r="M17" s="18">
        <v>26</v>
      </c>
      <c r="N17" s="17"/>
      <c r="O17" s="18"/>
      <c r="P17" s="17"/>
      <c r="Q17" s="18"/>
      <c r="R17" s="19"/>
      <c r="S17" s="196"/>
      <c r="T17" s="318" t="s">
        <v>126</v>
      </c>
      <c r="U17" s="319">
        <v>10</v>
      </c>
      <c r="V17" s="196"/>
      <c r="W17" s="196"/>
      <c r="X17" s="21"/>
      <c r="Y17" s="274" t="s">
        <v>133</v>
      </c>
      <c r="Z17" s="275"/>
      <c r="AA17" s="275"/>
      <c r="AB17" s="275"/>
      <c r="AC17" s="276"/>
      <c r="AD17" s="5"/>
      <c r="AE17" s="5"/>
      <c r="AF17" s="4"/>
      <c r="AI17" s="40"/>
      <c r="AJ17" s="40"/>
      <c r="AK17" s="40"/>
      <c r="AL17" s="40"/>
      <c r="AM17" s="5"/>
    </row>
    <row r="18" spans="1:39" ht="13.5" thickBot="1" x14ac:dyDescent="0.25">
      <c r="A18" s="43">
        <v>8</v>
      </c>
      <c r="B18" s="69">
        <v>89</v>
      </c>
      <c r="C18" s="39" t="s">
        <v>53</v>
      </c>
      <c r="D18" s="41" t="s">
        <v>113</v>
      </c>
      <c r="E18" s="118">
        <f t="shared" si="0"/>
        <v>28</v>
      </c>
      <c r="F18" s="53"/>
      <c r="G18" s="119"/>
      <c r="H18" s="75">
        <v>2</v>
      </c>
      <c r="I18" s="18">
        <v>28</v>
      </c>
      <c r="J18" s="17"/>
      <c r="K18" s="78"/>
      <c r="L18" s="54"/>
      <c r="M18" s="89"/>
      <c r="N18" s="17"/>
      <c r="O18" s="18"/>
      <c r="P18" s="70"/>
      <c r="Q18" s="18"/>
      <c r="R18" s="19"/>
      <c r="S18" s="196"/>
      <c r="T18" s="318" t="s">
        <v>128</v>
      </c>
      <c r="U18" s="319">
        <v>8</v>
      </c>
      <c r="V18" s="196"/>
      <c r="W18" s="196"/>
      <c r="X18" s="225"/>
      <c r="Y18" s="277"/>
      <c r="Z18" s="277"/>
      <c r="AA18" s="277"/>
      <c r="AB18" s="277"/>
      <c r="AC18" s="277"/>
      <c r="AD18" s="277"/>
      <c r="AE18" s="277"/>
      <c r="AF18" s="5"/>
      <c r="AH18" s="40"/>
      <c r="AI18" s="256"/>
      <c r="AJ18" s="256"/>
      <c r="AK18" s="256"/>
      <c r="AL18" s="256"/>
      <c r="AM18" s="256"/>
    </row>
    <row r="19" spans="1:39" ht="12.75" x14ac:dyDescent="0.2">
      <c r="A19" s="43">
        <v>8</v>
      </c>
      <c r="B19" s="69">
        <v>89</v>
      </c>
      <c r="C19" s="39" t="s">
        <v>53</v>
      </c>
      <c r="D19" s="41" t="s">
        <v>84</v>
      </c>
      <c r="E19" s="118">
        <f t="shared" si="0"/>
        <v>28</v>
      </c>
      <c r="F19" s="53"/>
      <c r="G19" s="119"/>
      <c r="H19" s="75">
        <v>2</v>
      </c>
      <c r="I19" s="55">
        <v>28</v>
      </c>
      <c r="J19" s="17"/>
      <c r="K19" s="71"/>
      <c r="L19" s="54"/>
      <c r="M19" s="18"/>
      <c r="N19" s="17"/>
      <c r="O19" s="18"/>
      <c r="P19" s="70"/>
      <c r="Q19" s="18"/>
      <c r="R19" s="19"/>
      <c r="S19" s="196"/>
      <c r="T19" s="318" t="s">
        <v>130</v>
      </c>
      <c r="U19" s="319">
        <v>6</v>
      </c>
      <c r="V19" s="196"/>
      <c r="W19" s="196"/>
      <c r="X19" s="273"/>
      <c r="Y19" s="420" t="s">
        <v>155</v>
      </c>
      <c r="Z19" s="421"/>
      <c r="AA19" s="421"/>
      <c r="AB19" s="421"/>
      <c r="AC19" s="421"/>
      <c r="AD19" s="421"/>
      <c r="AE19" s="422"/>
      <c r="AF19" s="256"/>
    </row>
    <row r="20" spans="1:39" ht="13.5" thickBot="1" x14ac:dyDescent="0.25">
      <c r="A20" s="69">
        <v>8</v>
      </c>
      <c r="B20" s="69">
        <v>68</v>
      </c>
      <c r="C20" s="39" t="s">
        <v>53</v>
      </c>
      <c r="D20" s="41" t="s">
        <v>171</v>
      </c>
      <c r="E20" s="118">
        <f t="shared" si="0"/>
        <v>28</v>
      </c>
      <c r="F20" s="53"/>
      <c r="G20" s="119"/>
      <c r="H20" s="324"/>
      <c r="I20" s="371"/>
      <c r="J20" s="17"/>
      <c r="K20" s="18"/>
      <c r="L20" s="54">
        <v>2</v>
      </c>
      <c r="M20" s="18">
        <v>28</v>
      </c>
      <c r="N20" s="17"/>
      <c r="O20" s="18"/>
      <c r="P20" s="54"/>
      <c r="Q20" s="79"/>
      <c r="R20" s="19"/>
      <c r="S20" s="196"/>
      <c r="T20" s="318" t="s">
        <v>132</v>
      </c>
      <c r="U20" s="319">
        <v>4</v>
      </c>
      <c r="V20" s="196"/>
      <c r="W20" s="196"/>
      <c r="X20" s="225"/>
      <c r="Y20" s="423" t="s">
        <v>156</v>
      </c>
      <c r="Z20" s="424"/>
      <c r="AA20" s="424"/>
      <c r="AB20" s="424"/>
      <c r="AC20" s="424"/>
      <c r="AD20" s="424"/>
      <c r="AE20" s="425"/>
      <c r="AF20" s="339"/>
    </row>
    <row r="21" spans="1:39" ht="13.5" thickBot="1" x14ac:dyDescent="0.25">
      <c r="A21" s="43">
        <v>11</v>
      </c>
      <c r="B21" s="69">
        <v>12</v>
      </c>
      <c r="C21" s="39" t="s">
        <v>53</v>
      </c>
      <c r="D21" s="41" t="s">
        <v>115</v>
      </c>
      <c r="E21" s="118">
        <f t="shared" si="0"/>
        <v>22</v>
      </c>
      <c r="F21" s="53"/>
      <c r="G21" s="119"/>
      <c r="H21" s="75">
        <v>5</v>
      </c>
      <c r="I21" s="55">
        <v>22</v>
      </c>
      <c r="J21" s="17"/>
      <c r="K21" s="71"/>
      <c r="L21" s="17"/>
      <c r="M21" s="18"/>
      <c r="N21" s="17"/>
      <c r="O21" s="18"/>
      <c r="P21" s="17"/>
      <c r="Q21" s="18"/>
      <c r="R21" s="19"/>
      <c r="S21" s="196"/>
      <c r="T21" s="320" t="s">
        <v>134</v>
      </c>
      <c r="U21" s="321">
        <v>2</v>
      </c>
      <c r="V21" s="196"/>
      <c r="W21" s="196"/>
      <c r="X21" s="225"/>
      <c r="Y21" s="420" t="s">
        <v>157</v>
      </c>
      <c r="Z21" s="421"/>
      <c r="AA21" s="421"/>
      <c r="AB21" s="421"/>
      <c r="AC21" s="421"/>
      <c r="AD21" s="421"/>
      <c r="AE21" s="422"/>
      <c r="AF21" s="339"/>
    </row>
    <row r="22" spans="1:39" ht="14.25" thickTop="1" thickBot="1" x14ac:dyDescent="0.25">
      <c r="A22" s="43">
        <v>12</v>
      </c>
      <c r="B22" s="69">
        <v>38</v>
      </c>
      <c r="C22" s="39" t="s">
        <v>53</v>
      </c>
      <c r="D22" s="41" t="s">
        <v>161</v>
      </c>
      <c r="E22" s="118">
        <f t="shared" si="0"/>
        <v>20</v>
      </c>
      <c r="F22" s="95"/>
      <c r="G22" s="122"/>
      <c r="H22" s="75">
        <v>6</v>
      </c>
      <c r="I22" s="55">
        <v>20</v>
      </c>
      <c r="J22" s="17"/>
      <c r="K22" s="18"/>
      <c r="L22" s="70"/>
      <c r="M22" s="18"/>
      <c r="N22" s="17"/>
      <c r="O22" s="18"/>
      <c r="P22" s="17"/>
      <c r="Q22" s="18"/>
      <c r="R22" s="19"/>
      <c r="S22" s="196"/>
      <c r="T22" s="196"/>
      <c r="U22" s="6"/>
      <c r="V22" s="225"/>
      <c r="W22" s="225"/>
      <c r="X22" s="21"/>
      <c r="Y22" s="410" t="s">
        <v>158</v>
      </c>
      <c r="Z22" s="411"/>
      <c r="AA22" s="411"/>
      <c r="AB22" s="411"/>
      <c r="AC22" s="411"/>
      <c r="AD22" s="411"/>
      <c r="AE22" s="412"/>
      <c r="AF22" s="339"/>
    </row>
    <row r="23" spans="1:39" ht="13.5" thickBot="1" x14ac:dyDescent="0.25">
      <c r="A23" s="69">
        <v>12</v>
      </c>
      <c r="B23" s="69">
        <v>38</v>
      </c>
      <c r="C23" s="39" t="s">
        <v>53</v>
      </c>
      <c r="D23" s="41" t="s">
        <v>162</v>
      </c>
      <c r="E23" s="118">
        <f t="shared" si="0"/>
        <v>20</v>
      </c>
      <c r="F23" s="53"/>
      <c r="G23" s="119"/>
      <c r="H23" s="75">
        <v>6</v>
      </c>
      <c r="I23" s="55">
        <v>20</v>
      </c>
      <c r="J23" s="17"/>
      <c r="K23" s="18"/>
      <c r="L23" s="70"/>
      <c r="M23" s="18"/>
      <c r="N23" s="17"/>
      <c r="O23" s="18"/>
      <c r="P23" s="17"/>
      <c r="Q23" s="18"/>
      <c r="R23" s="19"/>
      <c r="S23" s="196"/>
      <c r="T23" s="196"/>
      <c r="U23" s="6"/>
      <c r="V23" s="225"/>
      <c r="W23" s="225"/>
      <c r="X23" s="21"/>
      <c r="Y23" s="413" t="s">
        <v>159</v>
      </c>
      <c r="Z23" s="414"/>
      <c r="AA23" s="414"/>
      <c r="AB23" s="414"/>
      <c r="AC23" s="414"/>
      <c r="AD23" s="414"/>
      <c r="AE23" s="415"/>
      <c r="AF23" s="340"/>
    </row>
    <row r="24" spans="1:39" ht="12.75" x14ac:dyDescent="0.2">
      <c r="A24" s="43">
        <v>12</v>
      </c>
      <c r="B24" s="69">
        <v>64</v>
      </c>
      <c r="C24" s="39" t="s">
        <v>53</v>
      </c>
      <c r="D24" s="41" t="s">
        <v>117</v>
      </c>
      <c r="E24" s="118">
        <f t="shared" si="0"/>
        <v>20</v>
      </c>
      <c r="F24" s="95"/>
      <c r="G24" s="119"/>
      <c r="H24" s="324" t="s">
        <v>116</v>
      </c>
      <c r="I24" s="363">
        <v>10</v>
      </c>
      <c r="J24" s="83"/>
      <c r="K24" s="71"/>
      <c r="L24" s="230"/>
      <c r="M24" s="71"/>
      <c r="N24" s="324" t="s">
        <v>118</v>
      </c>
      <c r="O24" s="248">
        <v>10</v>
      </c>
      <c r="P24" s="17"/>
      <c r="Q24" s="18"/>
      <c r="R24" s="19"/>
      <c r="S24" s="196"/>
      <c r="T24" s="196"/>
      <c r="U24" s="2"/>
      <c r="X24" s="21"/>
      <c r="AF24" s="339"/>
    </row>
    <row r="25" spans="1:39" ht="12.75" x14ac:dyDescent="0.2">
      <c r="A25" s="43">
        <v>15</v>
      </c>
      <c r="B25" s="69">
        <v>56</v>
      </c>
      <c r="C25" s="39" t="s">
        <v>53</v>
      </c>
      <c r="D25" s="41" t="s">
        <v>137</v>
      </c>
      <c r="E25" s="118">
        <f t="shared" si="0"/>
        <v>10</v>
      </c>
      <c r="F25" s="95"/>
      <c r="G25" s="119"/>
      <c r="H25" s="324" t="s">
        <v>116</v>
      </c>
      <c r="I25" s="363">
        <v>10</v>
      </c>
      <c r="J25" s="17"/>
      <c r="K25" s="18"/>
      <c r="L25" s="230"/>
      <c r="M25" s="18"/>
      <c r="N25" s="17"/>
      <c r="O25" s="296"/>
      <c r="P25" s="54"/>
      <c r="Q25" s="33"/>
      <c r="R25" s="19"/>
      <c r="S25" s="196"/>
      <c r="T25" s="196"/>
      <c r="U25" s="2"/>
      <c r="AF25" s="2"/>
      <c r="AI25" s="256"/>
    </row>
    <row r="26" spans="1:39" ht="12.75" x14ac:dyDescent="0.2">
      <c r="A26" s="43"/>
      <c r="B26" s="69"/>
      <c r="C26" s="39"/>
      <c r="D26" s="41"/>
      <c r="E26" s="118"/>
      <c r="F26" s="95"/>
      <c r="G26" s="119"/>
      <c r="H26" s="324"/>
      <c r="I26" s="364"/>
      <c r="J26" s="17"/>
      <c r="K26" s="18"/>
      <c r="L26" s="230"/>
      <c r="M26" s="18"/>
      <c r="N26" s="17"/>
      <c r="O26" s="296"/>
      <c r="P26" s="54"/>
      <c r="Q26" s="33"/>
      <c r="R26" s="19"/>
      <c r="S26" s="196"/>
      <c r="T26" s="196"/>
      <c r="U26" s="2"/>
      <c r="AF26" s="2"/>
      <c r="AG26" s="256"/>
      <c r="AH26" s="256"/>
      <c r="AI26" s="259"/>
    </row>
    <row r="27" spans="1:39" ht="12.75" x14ac:dyDescent="0.2">
      <c r="A27" s="43"/>
      <c r="B27" s="69"/>
      <c r="C27" s="39"/>
      <c r="D27" s="41"/>
      <c r="E27" s="118"/>
      <c r="F27" s="53"/>
      <c r="G27" s="123"/>
      <c r="H27" s="75"/>
      <c r="I27" s="18"/>
      <c r="J27" s="17"/>
      <c r="K27" s="18"/>
      <c r="L27" s="124"/>
      <c r="M27" s="89"/>
      <c r="N27" s="73"/>
      <c r="O27" s="72"/>
      <c r="P27" s="70"/>
      <c r="Q27" s="71"/>
      <c r="R27" s="19"/>
      <c r="S27" s="196"/>
      <c r="T27" s="196"/>
      <c r="U27" s="2"/>
      <c r="Z27" s="40"/>
      <c r="AA27" s="40"/>
      <c r="AB27" s="40"/>
      <c r="AC27" s="40"/>
      <c r="AD27" s="40"/>
      <c r="AE27" s="5"/>
      <c r="AF27" s="2"/>
      <c r="AG27" s="257"/>
      <c r="AH27" s="258"/>
      <c r="AI27" s="262"/>
    </row>
    <row r="28" spans="1:39" ht="12.75" x14ac:dyDescent="0.2">
      <c r="A28" s="69">
        <v>1</v>
      </c>
      <c r="B28" s="69">
        <v>74</v>
      </c>
      <c r="C28" s="39" t="s">
        <v>54</v>
      </c>
      <c r="D28" s="41" t="s">
        <v>138</v>
      </c>
      <c r="E28" s="118">
        <f t="shared" ref="E28:E41" si="1">I28+K28+M28+O28+Q28</f>
        <v>50</v>
      </c>
      <c r="F28" s="53"/>
      <c r="G28" s="119"/>
      <c r="H28" s="82">
        <v>1</v>
      </c>
      <c r="I28" s="18">
        <v>26</v>
      </c>
      <c r="J28" s="55"/>
      <c r="K28" s="55"/>
      <c r="L28" s="54"/>
      <c r="M28" s="18"/>
      <c r="N28" s="17">
        <v>1</v>
      </c>
      <c r="O28" s="18">
        <v>24</v>
      </c>
      <c r="P28" s="55"/>
      <c r="Q28" s="71"/>
      <c r="R28" s="19">
        <v>2</v>
      </c>
      <c r="S28" s="196"/>
      <c r="T28" s="437" t="s">
        <v>104</v>
      </c>
      <c r="U28" s="437"/>
      <c r="X28" s="256"/>
      <c r="Y28" s="256"/>
      <c r="Z28" s="256"/>
      <c r="AA28" s="257" t="s">
        <v>105</v>
      </c>
      <c r="AB28" s="258">
        <f>ROUND(Z30*0.7,0)</f>
        <v>30</v>
      </c>
      <c r="AC28" s="259" t="s">
        <v>106</v>
      </c>
      <c r="AD28" s="267"/>
      <c r="AE28" s="260"/>
      <c r="AF28" s="260"/>
      <c r="AG28" s="261"/>
      <c r="AI28" s="267"/>
    </row>
    <row r="29" spans="1:39" ht="12.75" x14ac:dyDescent="0.2">
      <c r="A29" s="43">
        <v>2</v>
      </c>
      <c r="B29" s="69">
        <v>74</v>
      </c>
      <c r="C29" s="39" t="s">
        <v>54</v>
      </c>
      <c r="D29" s="41" t="s">
        <v>139</v>
      </c>
      <c r="E29" s="118">
        <f t="shared" si="1"/>
        <v>26</v>
      </c>
      <c r="F29" s="53"/>
      <c r="G29" s="119"/>
      <c r="H29" s="75">
        <v>1</v>
      </c>
      <c r="I29" s="18">
        <v>26</v>
      </c>
      <c r="J29" s="55"/>
      <c r="K29" s="55"/>
      <c r="L29" s="54"/>
      <c r="M29" s="98"/>
      <c r="N29" s="17"/>
      <c r="O29" s="18"/>
      <c r="P29" s="17"/>
      <c r="Q29" s="18"/>
      <c r="R29" s="19">
        <v>1</v>
      </c>
      <c r="S29" s="196"/>
      <c r="T29" s="225" t="s">
        <v>135</v>
      </c>
      <c r="U29" s="225" t="s">
        <v>13</v>
      </c>
      <c r="V29" s="260" t="s">
        <v>107</v>
      </c>
      <c r="W29" s="291"/>
      <c r="X29" s="260" t="s">
        <v>108</v>
      </c>
      <c r="Y29" s="260" t="s">
        <v>109</v>
      </c>
      <c r="Z29" s="260" t="s">
        <v>110</v>
      </c>
      <c r="AA29" s="291"/>
      <c r="AB29" s="261" t="s">
        <v>111</v>
      </c>
      <c r="AD29" s="267"/>
      <c r="AE29" s="264"/>
      <c r="AF29" s="263"/>
      <c r="AG29" s="265"/>
      <c r="AH29" s="266"/>
      <c r="AI29" s="267"/>
    </row>
    <row r="30" spans="1:39" ht="12.75" x14ac:dyDescent="0.2">
      <c r="A30" s="69">
        <v>3</v>
      </c>
      <c r="B30" s="69">
        <v>45</v>
      </c>
      <c r="C30" s="39" t="s">
        <v>54</v>
      </c>
      <c r="D30" s="31" t="s">
        <v>67</v>
      </c>
      <c r="E30" s="118">
        <f t="shared" si="1"/>
        <v>10</v>
      </c>
      <c r="F30" s="53"/>
      <c r="G30" s="119"/>
      <c r="H30" s="91">
        <v>2</v>
      </c>
      <c r="I30" s="313">
        <v>10</v>
      </c>
      <c r="J30" s="78"/>
      <c r="K30" s="78"/>
      <c r="L30" s="70"/>
      <c r="M30" s="18"/>
      <c r="N30" s="10"/>
      <c r="O30" s="55"/>
      <c r="P30" s="10"/>
      <c r="Q30" s="55"/>
      <c r="R30" s="19"/>
      <c r="S30" s="196"/>
      <c r="T30" s="280"/>
      <c r="U30" s="280">
        <v>1</v>
      </c>
      <c r="V30" s="280">
        <v>99</v>
      </c>
      <c r="W30" s="280"/>
      <c r="X30" t="s">
        <v>53</v>
      </c>
      <c r="Y30" t="s">
        <v>79</v>
      </c>
      <c r="Z30" s="280">
        <v>43</v>
      </c>
      <c r="AA30" s="280"/>
      <c r="AB30" s="348">
        <v>4.2538009259259262E-2</v>
      </c>
      <c r="AC30" s="266"/>
      <c r="AD30" s="267"/>
      <c r="AE30" s="264"/>
      <c r="AF30" s="263"/>
      <c r="AG30" s="265"/>
      <c r="AI30" s="267"/>
    </row>
    <row r="31" spans="1:39" ht="12.75" x14ac:dyDescent="0.2">
      <c r="A31" s="43"/>
      <c r="B31" s="69"/>
      <c r="C31" s="39"/>
      <c r="D31" s="31"/>
      <c r="E31" s="118"/>
      <c r="F31" s="53"/>
      <c r="G31" s="119"/>
      <c r="H31" s="53"/>
      <c r="I31" s="18"/>
      <c r="J31" s="17"/>
      <c r="K31" s="18"/>
      <c r="L31" s="68"/>
      <c r="M31" s="18"/>
      <c r="N31" s="17"/>
      <c r="O31" s="18"/>
      <c r="P31" s="17"/>
      <c r="Q31" s="18"/>
      <c r="R31" s="19"/>
      <c r="S31" s="196"/>
      <c r="T31" s="280"/>
      <c r="U31" s="280">
        <v>2</v>
      </c>
      <c r="V31" s="280">
        <v>97</v>
      </c>
      <c r="W31" s="280"/>
      <c r="X31" t="s">
        <v>53</v>
      </c>
      <c r="Y31" t="s">
        <v>114</v>
      </c>
      <c r="Z31" s="280">
        <v>43</v>
      </c>
      <c r="AA31" s="280"/>
      <c r="AB31" s="348" t="s">
        <v>187</v>
      </c>
      <c r="AD31" s="267"/>
      <c r="AE31" s="269"/>
      <c r="AF31" s="268"/>
      <c r="AG31" s="265"/>
      <c r="AI31" s="267"/>
    </row>
    <row r="32" spans="1:39" ht="12.75" x14ac:dyDescent="0.2">
      <c r="A32" s="69">
        <v>1</v>
      </c>
      <c r="B32" s="69">
        <v>93</v>
      </c>
      <c r="C32" s="39" t="s">
        <v>55</v>
      </c>
      <c r="D32" s="31" t="s">
        <v>71</v>
      </c>
      <c r="E32" s="118">
        <f>I32+K32+M32+O32+Q32</f>
        <v>66</v>
      </c>
      <c r="F32" s="53"/>
      <c r="G32" s="119"/>
      <c r="H32" s="75"/>
      <c r="I32" s="18"/>
      <c r="J32" s="83">
        <v>1</v>
      </c>
      <c r="K32" s="33">
        <v>16</v>
      </c>
      <c r="L32" s="54">
        <v>1</v>
      </c>
      <c r="M32" s="18">
        <v>24</v>
      </c>
      <c r="N32" s="54">
        <v>1</v>
      </c>
      <c r="O32" s="18">
        <v>26</v>
      </c>
      <c r="P32" s="17"/>
      <c r="Q32" s="71"/>
      <c r="R32" s="19">
        <v>3</v>
      </c>
      <c r="S32" s="196"/>
      <c r="T32" s="280"/>
      <c r="U32" s="280">
        <v>3</v>
      </c>
      <c r="V32" s="280">
        <v>66</v>
      </c>
      <c r="W32" s="280"/>
      <c r="X32" t="s">
        <v>53</v>
      </c>
      <c r="Y32" t="s">
        <v>82</v>
      </c>
      <c r="Z32" s="280">
        <v>42</v>
      </c>
      <c r="AA32" s="280"/>
      <c r="AB32" s="348">
        <v>4.2728495370370372E-2</v>
      </c>
      <c r="AD32" s="267"/>
      <c r="AE32" s="269"/>
      <c r="AF32" s="268"/>
      <c r="AG32" s="265"/>
      <c r="AH32" s="231"/>
    </row>
    <row r="33" spans="1:45" ht="12.75" x14ac:dyDescent="0.2">
      <c r="A33" s="43">
        <v>2</v>
      </c>
      <c r="B33" s="43">
        <v>80</v>
      </c>
      <c r="C33" s="44" t="s">
        <v>55</v>
      </c>
      <c r="D33" s="32" t="s">
        <v>184</v>
      </c>
      <c r="E33" s="118">
        <f>I33+K33+M33+O33+Q33</f>
        <v>24</v>
      </c>
      <c r="F33" s="53"/>
      <c r="G33" s="119"/>
      <c r="H33" s="55">
        <v>1</v>
      </c>
      <c r="I33" s="18">
        <v>24</v>
      </c>
      <c r="J33" s="17"/>
      <c r="K33" s="18"/>
      <c r="L33" s="54"/>
      <c r="M33" s="18"/>
      <c r="N33" s="17"/>
      <c r="O33" s="33"/>
      <c r="P33" s="55"/>
      <c r="Q33" s="55"/>
      <c r="R33" s="19">
        <v>1</v>
      </c>
      <c r="S33" s="196"/>
      <c r="T33" s="280"/>
      <c r="U33" s="280">
        <v>4</v>
      </c>
      <c r="V33" s="280">
        <v>36</v>
      </c>
      <c r="W33" s="280"/>
      <c r="X33" t="s">
        <v>53</v>
      </c>
      <c r="Y33" t="s">
        <v>78</v>
      </c>
      <c r="Z33" s="280">
        <v>39</v>
      </c>
      <c r="AA33" s="280"/>
      <c r="AB33" s="348">
        <v>4.31791087962963E-2</v>
      </c>
      <c r="AD33" s="270"/>
      <c r="AE33" s="268"/>
      <c r="AF33" s="265"/>
      <c r="AG33" s="231"/>
      <c r="AH33" s="267"/>
    </row>
    <row r="34" spans="1:45" ht="12.75" x14ac:dyDescent="0.2">
      <c r="A34" s="69">
        <v>2</v>
      </c>
      <c r="B34" s="43">
        <v>48</v>
      </c>
      <c r="C34" s="44" t="s">
        <v>55</v>
      </c>
      <c r="D34" s="32" t="s">
        <v>84</v>
      </c>
      <c r="E34" s="118">
        <f>I34+K34+M34+O34+Q34</f>
        <v>24</v>
      </c>
      <c r="F34" s="53"/>
      <c r="G34" s="119"/>
      <c r="H34" s="75"/>
      <c r="I34" s="18"/>
      <c r="J34" s="54"/>
      <c r="K34" s="18"/>
      <c r="L34" s="54"/>
      <c r="M34" s="18"/>
      <c r="N34" s="54">
        <v>2</v>
      </c>
      <c r="O34" s="18">
        <v>24</v>
      </c>
      <c r="P34" s="17"/>
      <c r="Q34" s="18"/>
      <c r="R34" s="19"/>
      <c r="S34" s="196"/>
      <c r="T34" s="280"/>
      <c r="U34" s="362" t="s">
        <v>118</v>
      </c>
      <c r="V34" s="280">
        <v>5</v>
      </c>
      <c r="W34" s="280"/>
      <c r="X34" t="s">
        <v>53</v>
      </c>
      <c r="Y34" t="s">
        <v>112</v>
      </c>
      <c r="Z34" s="280">
        <v>0</v>
      </c>
      <c r="AA34" s="280"/>
      <c r="AB34" s="348">
        <v>0</v>
      </c>
      <c r="AD34" s="264"/>
      <c r="AE34" s="263"/>
      <c r="AF34" s="265"/>
      <c r="AH34" s="267"/>
    </row>
    <row r="35" spans="1:45" s="5" customFormat="1" ht="12.75" x14ac:dyDescent="0.2">
      <c r="A35" s="43">
        <v>4</v>
      </c>
      <c r="B35" s="44">
        <v>16</v>
      </c>
      <c r="C35" s="43" t="s">
        <v>55</v>
      </c>
      <c r="D35" s="41" t="s">
        <v>166</v>
      </c>
      <c r="E35" s="118">
        <f>I35+K35+M35+O35+Q35</f>
        <v>14</v>
      </c>
      <c r="F35" s="53"/>
      <c r="G35" s="119"/>
      <c r="H35" s="75"/>
      <c r="I35" s="18"/>
      <c r="J35" s="83">
        <v>2</v>
      </c>
      <c r="K35" s="18">
        <v>14</v>
      </c>
      <c r="L35" s="54"/>
      <c r="M35" s="18"/>
      <c r="N35" s="17"/>
      <c r="O35" s="18"/>
      <c r="P35" s="17"/>
      <c r="Q35" s="18"/>
      <c r="R35" s="19"/>
      <c r="S35" s="196"/>
      <c r="T35" s="280"/>
      <c r="U35" s="362" t="s">
        <v>118</v>
      </c>
      <c r="V35" s="280">
        <v>64</v>
      </c>
      <c r="W35" s="280"/>
      <c r="X35" t="s">
        <v>53</v>
      </c>
      <c r="Y35" t="s">
        <v>190</v>
      </c>
      <c r="Z35" s="280">
        <v>0</v>
      </c>
      <c r="AA35" s="280"/>
      <c r="AB35" s="348">
        <v>0</v>
      </c>
      <c r="AC35" s="2"/>
      <c r="AD35" s="264"/>
      <c r="AE35" s="272"/>
      <c r="AF35" s="265"/>
      <c r="AG35" s="2"/>
      <c r="AH35" s="267"/>
    </row>
    <row r="36" spans="1:45" ht="12.75" customHeight="1" x14ac:dyDescent="0.2">
      <c r="A36" s="43">
        <v>4</v>
      </c>
      <c r="B36" s="43">
        <v>16</v>
      </c>
      <c r="C36" s="43" t="s">
        <v>55</v>
      </c>
      <c r="D36" s="41" t="s">
        <v>165</v>
      </c>
      <c r="E36" s="118">
        <f>I36+K36+M36+O36+Q36</f>
        <v>14</v>
      </c>
      <c r="F36" s="95"/>
      <c r="G36" s="119"/>
      <c r="H36" s="75"/>
      <c r="I36" s="296"/>
      <c r="J36" s="54">
        <v>2</v>
      </c>
      <c r="K36" s="296">
        <v>14</v>
      </c>
      <c r="L36" s="54"/>
      <c r="M36" s="18"/>
      <c r="N36" s="54"/>
      <c r="O36" s="18"/>
      <c r="P36" s="17"/>
      <c r="Q36" s="18"/>
      <c r="R36" s="19"/>
      <c r="S36" s="196"/>
      <c r="T36" s="280"/>
      <c r="U36" s="280"/>
      <c r="V36" s="280"/>
      <c r="W36" s="280"/>
      <c r="X36"/>
      <c r="Y36"/>
      <c r="Z36" s="280"/>
      <c r="AA36" s="280"/>
      <c r="AB36" s="348"/>
      <c r="AD36" s="270"/>
      <c r="AE36" s="268"/>
      <c r="AF36" s="265"/>
      <c r="AH36" s="267"/>
    </row>
    <row r="37" spans="1:45" ht="12.75" x14ac:dyDescent="0.2">
      <c r="A37" s="43"/>
      <c r="B37" s="69"/>
      <c r="C37" s="39"/>
      <c r="D37" s="41"/>
      <c r="E37" s="118"/>
      <c r="F37" s="53"/>
      <c r="G37" s="119"/>
      <c r="H37" s="99"/>
      <c r="I37" s="79"/>
      <c r="J37" s="70"/>
      <c r="K37" s="79"/>
      <c r="L37" s="54"/>
      <c r="M37" s="18"/>
      <c r="N37" s="17"/>
      <c r="O37" s="18"/>
      <c r="P37" s="17"/>
      <c r="Q37" s="33"/>
      <c r="R37" s="19"/>
      <c r="S37" s="196"/>
      <c r="T37" s="280"/>
      <c r="U37" s="280">
        <v>1</v>
      </c>
      <c r="V37" s="280">
        <v>74</v>
      </c>
      <c r="W37" s="280"/>
      <c r="X37" t="s">
        <v>54</v>
      </c>
      <c r="Y37" t="s">
        <v>164</v>
      </c>
      <c r="Z37" s="280">
        <v>43</v>
      </c>
      <c r="AA37" s="280"/>
      <c r="AB37" s="348" t="s">
        <v>188</v>
      </c>
      <c r="AC37" s="231"/>
      <c r="AD37" s="269"/>
      <c r="AE37" s="268"/>
      <c r="AF37" s="265"/>
      <c r="AH37" s="267"/>
    </row>
    <row r="38" spans="1:45" ht="12.75" x14ac:dyDescent="0.2">
      <c r="A38" s="69">
        <v>1</v>
      </c>
      <c r="B38" s="69">
        <v>42</v>
      </c>
      <c r="C38" s="39" t="s">
        <v>119</v>
      </c>
      <c r="D38" s="31" t="s">
        <v>141</v>
      </c>
      <c r="E38" s="118">
        <f>I38+K38+M38+O38+Q38</f>
        <v>48</v>
      </c>
      <c r="F38" s="53"/>
      <c r="G38" s="119"/>
      <c r="H38" s="75">
        <v>1</v>
      </c>
      <c r="I38" s="55">
        <v>24</v>
      </c>
      <c r="J38" s="83"/>
      <c r="K38" s="79"/>
      <c r="L38" s="54"/>
      <c r="M38" s="18"/>
      <c r="N38" s="17">
        <v>1</v>
      </c>
      <c r="O38" s="18">
        <v>24</v>
      </c>
      <c r="P38" s="17"/>
      <c r="Q38" s="71"/>
      <c r="R38" s="19">
        <v>2</v>
      </c>
      <c r="S38" s="196"/>
      <c r="T38" s="280"/>
      <c r="U38" s="280"/>
      <c r="V38" s="280"/>
      <c r="W38" s="280"/>
      <c r="X38"/>
      <c r="Y38"/>
      <c r="Z38" s="280"/>
      <c r="AA38" s="280"/>
      <c r="AB38" s="348"/>
      <c r="AC38" s="231"/>
      <c r="AD38" s="265"/>
      <c r="AF38" s="269"/>
      <c r="AG38" s="268"/>
      <c r="AH38" s="265"/>
      <c r="AI38" s="231"/>
      <c r="AJ38" s="267"/>
    </row>
    <row r="39" spans="1:45" s="6" customFormat="1" ht="12.75" x14ac:dyDescent="0.2">
      <c r="A39" s="43">
        <v>2</v>
      </c>
      <c r="B39" s="69">
        <v>42</v>
      </c>
      <c r="C39" s="39" t="s">
        <v>119</v>
      </c>
      <c r="D39" s="31" t="s">
        <v>140</v>
      </c>
      <c r="E39" s="118">
        <f>I39+K39+M39+O39+Q39</f>
        <v>24</v>
      </c>
      <c r="F39" s="53"/>
      <c r="G39" s="119"/>
      <c r="H39" s="55">
        <v>1</v>
      </c>
      <c r="I39" s="33">
        <v>24</v>
      </c>
      <c r="J39" s="78"/>
      <c r="K39" s="33"/>
      <c r="L39" s="54"/>
      <c r="M39" s="89"/>
      <c r="N39" s="17"/>
      <c r="O39" s="18"/>
      <c r="P39" s="83"/>
      <c r="Q39" s="71"/>
      <c r="R39" s="19">
        <v>1</v>
      </c>
      <c r="S39" s="196"/>
      <c r="T39" s="280"/>
      <c r="U39" s="280">
        <v>1</v>
      </c>
      <c r="V39" s="280">
        <v>93</v>
      </c>
      <c r="W39" s="280"/>
      <c r="X39" t="s">
        <v>55</v>
      </c>
      <c r="Y39" t="s">
        <v>71</v>
      </c>
      <c r="Z39" s="280">
        <v>41</v>
      </c>
      <c r="AA39" s="268"/>
      <c r="AB39" s="348">
        <v>4.3287986111111114E-2</v>
      </c>
      <c r="AC39" s="2"/>
      <c r="AD39" s="292"/>
      <c r="AE39" s="231"/>
      <c r="AF39" s="269"/>
      <c r="AG39" s="268"/>
      <c r="AH39" s="265"/>
      <c r="AI39" s="231"/>
      <c r="AJ39" s="267"/>
      <c r="AK39" s="2"/>
      <c r="AL39" s="2"/>
      <c r="AM39" s="231"/>
      <c r="AN39" s="2"/>
      <c r="AO39" s="270"/>
      <c r="AP39" s="268"/>
      <c r="AQ39" s="265"/>
      <c r="AR39" s="2"/>
      <c r="AS39" s="267"/>
    </row>
    <row r="40" spans="1:45" ht="12.75" x14ac:dyDescent="0.2">
      <c r="A40" s="69"/>
      <c r="B40" s="43"/>
      <c r="C40" s="44"/>
      <c r="D40" s="32"/>
      <c r="E40" s="118"/>
      <c r="F40" s="53"/>
      <c r="G40" s="119"/>
      <c r="H40" s="75"/>
      <c r="I40" s="38"/>
      <c r="J40" s="17"/>
      <c r="K40" s="18"/>
      <c r="L40" s="70"/>
      <c r="M40" s="18"/>
      <c r="N40" s="17"/>
      <c r="O40" s="18"/>
      <c r="P40" s="17"/>
      <c r="Q40" s="18"/>
      <c r="R40" s="19"/>
      <c r="S40" s="196"/>
      <c r="T40" s="280"/>
      <c r="U40" s="280">
        <v>2</v>
      </c>
      <c r="V40" s="280">
        <v>48</v>
      </c>
      <c r="W40" s="280"/>
      <c r="X40" t="s">
        <v>55</v>
      </c>
      <c r="Y40" t="s">
        <v>84</v>
      </c>
      <c r="Z40" s="280">
        <v>38</v>
      </c>
      <c r="AA40" s="272"/>
      <c r="AB40" s="361">
        <v>4.3018449074074074E-2</v>
      </c>
      <c r="AC40" s="360"/>
      <c r="AD40" s="265"/>
      <c r="AE40" s="231"/>
      <c r="AF40" s="278"/>
      <c r="AG40" s="21"/>
      <c r="AH40" s="21"/>
      <c r="AK40" s="20"/>
      <c r="AL40" s="279"/>
      <c r="AO40" s="264"/>
      <c r="AP40" s="263"/>
      <c r="AQ40" s="265"/>
      <c r="AS40" s="267"/>
    </row>
    <row r="41" spans="1:45" s="4" customFormat="1" ht="12.75" x14ac:dyDescent="0.2">
      <c r="A41" s="69">
        <v>1</v>
      </c>
      <c r="B41" s="69">
        <v>98</v>
      </c>
      <c r="C41" s="39" t="s">
        <v>85</v>
      </c>
      <c r="D41" s="41" t="s">
        <v>98</v>
      </c>
      <c r="E41" s="118">
        <f t="shared" si="1"/>
        <v>10</v>
      </c>
      <c r="F41" s="53"/>
      <c r="G41" s="119"/>
      <c r="H41" s="53"/>
      <c r="I41" s="18"/>
      <c r="J41" s="83"/>
      <c r="K41" s="18"/>
      <c r="L41" s="99" t="s">
        <v>116</v>
      </c>
      <c r="M41" s="349">
        <v>10</v>
      </c>
      <c r="N41" s="17"/>
      <c r="O41" s="18"/>
      <c r="P41" s="70"/>
      <c r="Q41" s="71"/>
      <c r="R41" s="19">
        <v>0</v>
      </c>
      <c r="S41" s="196"/>
      <c r="T41" s="280"/>
      <c r="U41" s="280"/>
      <c r="V41" s="280"/>
      <c r="W41" s="280"/>
      <c r="X41"/>
      <c r="Y41"/>
      <c r="Z41" s="280"/>
      <c r="AA41" s="362"/>
      <c r="AB41" s="348"/>
      <c r="AC41" s="360"/>
      <c r="AD41" s="265"/>
      <c r="AE41" s="2"/>
      <c r="AF41" s="225"/>
      <c r="AG41" s="203"/>
      <c r="AH41" s="20"/>
      <c r="AI41" s="20"/>
      <c r="AJ41" s="1"/>
      <c r="AK41" s="2"/>
      <c r="AL41" s="267"/>
      <c r="AM41" s="2"/>
      <c r="AN41" s="2"/>
      <c r="AO41" s="264"/>
      <c r="AP41" s="263"/>
      <c r="AQ41" s="265"/>
      <c r="AR41" s="2"/>
      <c r="AS41" s="267"/>
    </row>
    <row r="42" spans="1:45" ht="12.75" x14ac:dyDescent="0.2">
      <c r="A42" s="43"/>
      <c r="B42" s="69"/>
      <c r="C42" s="125"/>
      <c r="D42" s="121"/>
      <c r="E42" s="118"/>
      <c r="F42" s="53"/>
      <c r="G42" s="119"/>
      <c r="H42" s="55"/>
      <c r="I42" s="18"/>
      <c r="J42" s="17"/>
      <c r="K42" s="55"/>
      <c r="L42" s="54"/>
      <c r="M42" s="18"/>
      <c r="N42" s="17"/>
      <c r="O42" s="18"/>
      <c r="P42" s="17"/>
      <c r="Q42" s="18"/>
      <c r="R42" s="19"/>
      <c r="S42" s="196"/>
      <c r="T42" s="271"/>
      <c r="U42" s="271">
        <v>1</v>
      </c>
      <c r="V42" s="268">
        <v>42</v>
      </c>
      <c r="W42" s="268"/>
      <c r="X42" s="268" t="s">
        <v>119</v>
      </c>
      <c r="Y42" s="270" t="s">
        <v>186</v>
      </c>
      <c r="Z42" s="268">
        <v>42</v>
      </c>
      <c r="AA42" s="268"/>
      <c r="AB42" s="265">
        <v>4.3432245370370375E-2</v>
      </c>
      <c r="AC42" s="360"/>
      <c r="AD42" s="265"/>
      <c r="AF42" s="278"/>
      <c r="AG42" s="280"/>
      <c r="AH42" s="280"/>
      <c r="AJ42" s="281"/>
      <c r="AL42" s="267"/>
      <c r="AO42" s="264"/>
      <c r="AP42" s="263"/>
      <c r="AQ42" s="265"/>
    </row>
    <row r="43" spans="1:45" ht="13.5" thickBot="1" x14ac:dyDescent="0.25">
      <c r="A43" s="127"/>
      <c r="B43" s="127"/>
      <c r="C43" s="127"/>
      <c r="D43" s="128"/>
      <c r="E43" s="129"/>
      <c r="F43" s="59"/>
      <c r="G43" s="130"/>
      <c r="H43" s="76"/>
      <c r="I43" s="37"/>
      <c r="J43" s="96"/>
      <c r="K43" s="80"/>
      <c r="L43" s="60"/>
      <c r="M43" s="61"/>
      <c r="N43" s="131"/>
      <c r="O43" s="132"/>
      <c r="P43" s="24"/>
      <c r="Q43" s="37"/>
      <c r="R43" s="25"/>
      <c r="S43" s="196"/>
      <c r="T43" s="280"/>
      <c r="U43" s="4"/>
      <c r="V43" s="280"/>
      <c r="W43" s="280"/>
      <c r="X43"/>
      <c r="Y43"/>
      <c r="Z43" s="280"/>
      <c r="AA43" s="280"/>
      <c r="AB43" s="360"/>
      <c r="AC43" s="360"/>
      <c r="AD43" s="265"/>
      <c r="AF43" s="278"/>
      <c r="AG43" s="20"/>
      <c r="AH43" s="20"/>
      <c r="AJ43" s="282"/>
      <c r="AL43" s="267"/>
      <c r="AO43" s="264"/>
      <c r="AP43" s="263"/>
      <c r="AQ43" s="265"/>
      <c r="AS43" s="267"/>
    </row>
    <row r="44" spans="1:45" ht="12.75" x14ac:dyDescent="0.2">
      <c r="A44" s="350"/>
      <c r="D44" s="42" t="s">
        <v>15</v>
      </c>
      <c r="E44" s="62">
        <f>COUNTA(E11:E43)</f>
        <v>26</v>
      </c>
      <c r="F44" s="3"/>
      <c r="G44" s="3"/>
      <c r="H44" s="86">
        <f t="shared" ref="H44:Q44" si="2">COUNTA(H11:H43)</f>
        <v>20</v>
      </c>
      <c r="I44" s="86">
        <f t="shared" si="2"/>
        <v>20</v>
      </c>
      <c r="J44" s="86">
        <f t="shared" si="2"/>
        <v>6</v>
      </c>
      <c r="K44" s="86">
        <f t="shared" si="2"/>
        <v>6</v>
      </c>
      <c r="L44" s="86">
        <f t="shared" si="2"/>
        <v>8</v>
      </c>
      <c r="M44" s="86">
        <f t="shared" si="2"/>
        <v>8</v>
      </c>
      <c r="N44" s="86">
        <f t="shared" si="2"/>
        <v>10</v>
      </c>
      <c r="O44" s="86">
        <f t="shared" si="2"/>
        <v>10</v>
      </c>
      <c r="P44" s="86">
        <f t="shared" si="2"/>
        <v>0</v>
      </c>
      <c r="Q44" s="86">
        <f t="shared" si="2"/>
        <v>0</v>
      </c>
      <c r="R44" s="86"/>
      <c r="S44" s="196"/>
      <c r="AD44" s="265"/>
      <c r="AF44" s="278"/>
      <c r="AG44" s="283"/>
      <c r="AH44" s="283"/>
      <c r="AJ44" s="284"/>
      <c r="AL44" s="267"/>
      <c r="AO44" s="264"/>
      <c r="AP44" s="263"/>
      <c r="AQ44" s="265"/>
      <c r="AS44" s="267"/>
    </row>
    <row r="45" spans="1:45" ht="12.75" x14ac:dyDescent="0.2">
      <c r="A45" s="350"/>
      <c r="E45" s="42"/>
      <c r="F45" s="2"/>
      <c r="G45" s="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196"/>
      <c r="T45" s="280"/>
      <c r="V45" s="280"/>
      <c r="W45" s="280"/>
      <c r="X45"/>
      <c r="Y45"/>
      <c r="Z45" s="280"/>
      <c r="AA45" s="280"/>
      <c r="AB45" s="360"/>
      <c r="AD45" s="265"/>
      <c r="AF45" s="278"/>
      <c r="AG45" s="285"/>
      <c r="AH45" s="285"/>
      <c r="AJ45" s="286"/>
      <c r="AL45" s="267"/>
    </row>
    <row r="46" spans="1:45" ht="12.75" x14ac:dyDescent="0.2">
      <c r="A46" s="350"/>
      <c r="D46" s="42"/>
      <c r="E46" s="30"/>
      <c r="F46" s="2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196"/>
      <c r="T46" s="196"/>
      <c r="AC46" s="360"/>
      <c r="AD46" s="265"/>
      <c r="AF46" s="278"/>
      <c r="AG46" s="283"/>
      <c r="AH46" s="283"/>
      <c r="AJ46" s="284"/>
      <c r="AL46" s="267"/>
    </row>
    <row r="47" spans="1:45" ht="12.75" x14ac:dyDescent="0.2">
      <c r="A47" s="350"/>
      <c r="D47" s="2"/>
      <c r="L47" s="2"/>
      <c r="R47" s="2"/>
      <c r="S47" s="196"/>
      <c r="AC47" s="360"/>
      <c r="AD47" s="231"/>
      <c r="AE47" s="267"/>
      <c r="AF47" s="278"/>
      <c r="AG47" s="283"/>
      <c r="AH47" s="283"/>
      <c r="AJ47" s="284"/>
      <c r="AL47" s="267"/>
    </row>
    <row r="48" spans="1:45" ht="12.75" x14ac:dyDescent="0.2">
      <c r="A48" s="350"/>
      <c r="E48" s="2"/>
      <c r="R48" s="2"/>
      <c r="S48" s="196"/>
      <c r="AC48" s="360"/>
      <c r="AD48" s="348"/>
      <c r="AE48" s="267"/>
      <c r="AF48" s="278"/>
      <c r="AG48" s="283"/>
      <c r="AH48" s="283"/>
      <c r="AJ48" s="284"/>
      <c r="AL48" s="267"/>
    </row>
    <row r="49" spans="1:38" ht="12.75" x14ac:dyDescent="0.2">
      <c r="A49" s="350"/>
      <c r="E49" s="2"/>
      <c r="R49" s="2"/>
      <c r="S49" s="196"/>
      <c r="AC49" s="360"/>
      <c r="AD49" s="278"/>
      <c r="AE49" s="283"/>
      <c r="AF49" s="283"/>
      <c r="AH49" s="284"/>
      <c r="AJ49" s="267"/>
    </row>
    <row r="50" spans="1:38" ht="12.75" x14ac:dyDescent="0.2">
      <c r="A50" s="350"/>
      <c r="R50" s="2"/>
      <c r="S50" s="196"/>
      <c r="AC50" s="360"/>
      <c r="AD50"/>
      <c r="AE50" s="283"/>
      <c r="AF50" s="2"/>
      <c r="AG50" s="284"/>
      <c r="AI50" s="267"/>
    </row>
    <row r="51" spans="1:38" ht="12.75" x14ac:dyDescent="0.2">
      <c r="A51" s="350"/>
      <c r="R51" s="2"/>
      <c r="S51" s="196"/>
      <c r="AC51" s="360"/>
      <c r="AD51"/>
      <c r="AE51" s="283"/>
      <c r="AF51" s="2"/>
      <c r="AG51" s="284"/>
      <c r="AI51" s="267"/>
    </row>
    <row r="52" spans="1:38" ht="12.75" x14ac:dyDescent="0.2">
      <c r="A52" s="350"/>
      <c r="R52" s="2"/>
      <c r="S52" s="196"/>
      <c r="T52"/>
      <c r="U52"/>
      <c r="V52"/>
      <c r="X52"/>
      <c r="Y52"/>
      <c r="Z52"/>
      <c r="AA52"/>
      <c r="AB52"/>
      <c r="AC52"/>
      <c r="AD52"/>
      <c r="AE52" s="283"/>
      <c r="AF52" s="2"/>
      <c r="AG52" s="284"/>
      <c r="AI52" s="267"/>
    </row>
    <row r="53" spans="1:38" ht="12.75" x14ac:dyDescent="0.2">
      <c r="A53" s="350"/>
      <c r="R53" s="2"/>
      <c r="S53" s="196"/>
      <c r="T53"/>
      <c r="U53"/>
      <c r="V53"/>
      <c r="X53"/>
      <c r="Y53"/>
      <c r="Z53"/>
      <c r="AA53"/>
      <c r="AB53"/>
      <c r="AC53"/>
      <c r="AD53"/>
      <c r="AE53" s="280"/>
      <c r="AF53" s="2"/>
      <c r="AG53" s="281"/>
      <c r="AI53" s="267"/>
    </row>
    <row r="54" spans="1:38" ht="12.75" x14ac:dyDescent="0.2">
      <c r="A54" s="350"/>
      <c r="R54" s="2"/>
      <c r="S54" s="196"/>
      <c r="T54"/>
      <c r="U54"/>
      <c r="V54"/>
      <c r="X54"/>
      <c r="Y54"/>
      <c r="Z54"/>
      <c r="AA54"/>
      <c r="AB54"/>
      <c r="AC54"/>
      <c r="AD54"/>
      <c r="AE54" s="280"/>
      <c r="AF54" s="2"/>
      <c r="AG54" s="281"/>
      <c r="AI54" s="267"/>
    </row>
    <row r="55" spans="1:38" ht="12.75" x14ac:dyDescent="0.2">
      <c r="A55" s="350"/>
      <c r="R55" s="2"/>
      <c r="S55" s="196"/>
      <c r="T55"/>
      <c r="U55"/>
      <c r="V55"/>
      <c r="X55"/>
      <c r="Y55"/>
      <c r="Z55"/>
      <c r="AA55"/>
      <c r="AB55"/>
      <c r="AC55"/>
      <c r="AD55"/>
      <c r="AE55" s="280"/>
      <c r="AF55" s="2"/>
      <c r="AG55" s="281"/>
      <c r="AH55"/>
      <c r="AI55" s="287"/>
    </row>
    <row r="56" spans="1:38" ht="12.75" x14ac:dyDescent="0.2">
      <c r="A56" s="350"/>
      <c r="R56" s="2"/>
      <c r="S56" s="196"/>
      <c r="T56"/>
      <c r="U56"/>
      <c r="V56"/>
      <c r="X56"/>
      <c r="Y56"/>
      <c r="Z56"/>
      <c r="AA56"/>
      <c r="AB56"/>
      <c r="AC56"/>
      <c r="AD56"/>
      <c r="AE56"/>
      <c r="AF56"/>
      <c r="AG56"/>
      <c r="AH56"/>
      <c r="AI56" s="287"/>
    </row>
    <row r="57" spans="1:38" ht="12.75" x14ac:dyDescent="0.2">
      <c r="A57" s="350"/>
      <c r="S57" s="196"/>
      <c r="T57"/>
      <c r="U57"/>
      <c r="V57"/>
      <c r="X57"/>
      <c r="Y57"/>
      <c r="Z57"/>
      <c r="AA57"/>
      <c r="AB57"/>
      <c r="AC57"/>
      <c r="AD57"/>
      <c r="AE57"/>
      <c r="AF57"/>
      <c r="AG57"/>
      <c r="AH57"/>
      <c r="AI57" s="287"/>
    </row>
    <row r="58" spans="1:38" ht="12.75" x14ac:dyDescent="0.2">
      <c r="A58" s="350"/>
      <c r="S58" s="196"/>
      <c r="T58"/>
      <c r="U58"/>
      <c r="V58"/>
      <c r="X58"/>
      <c r="Y58"/>
      <c r="Z58"/>
      <c r="AA58"/>
      <c r="AB58"/>
      <c r="AC58"/>
      <c r="AD58"/>
      <c r="AE58" s="21"/>
      <c r="AF58" s="2"/>
      <c r="AH58"/>
      <c r="AI58" s="287"/>
    </row>
    <row r="59" spans="1:38" ht="12.75" x14ac:dyDescent="0.2">
      <c r="A59" s="350"/>
      <c r="S59" s="196"/>
      <c r="T59"/>
      <c r="U59"/>
      <c r="V59"/>
      <c r="X59"/>
      <c r="Y59"/>
      <c r="Z59"/>
      <c r="AA59"/>
      <c r="AB59"/>
      <c r="AC59"/>
      <c r="AE59"/>
      <c r="AI59"/>
      <c r="AJ59" s="287"/>
    </row>
    <row r="60" spans="1:38" ht="12.75" x14ac:dyDescent="0.2">
      <c r="A60" s="350"/>
      <c r="S60" s="196"/>
      <c r="T60" s="196"/>
      <c r="U60" s="2"/>
      <c r="V60" s="196"/>
      <c r="AB60" s="263"/>
      <c r="AC60" s="1"/>
      <c r="AE60"/>
      <c r="AF60"/>
      <c r="AG60"/>
      <c r="AH60"/>
      <c r="AI60"/>
      <c r="AJ60" s="287"/>
    </row>
    <row r="61" spans="1:38" ht="12.75" x14ac:dyDescent="0.2">
      <c r="A61" s="350"/>
      <c r="S61" s="196"/>
      <c r="T61" s="196"/>
      <c r="U61" s="196"/>
      <c r="AC61" s="263"/>
      <c r="AD61" s="21"/>
      <c r="AE61"/>
      <c r="AF61"/>
      <c r="AG61"/>
      <c r="AH61"/>
    </row>
    <row r="62" spans="1:38" ht="12.75" x14ac:dyDescent="0.2">
      <c r="A62" s="350"/>
      <c r="S62" s="86"/>
      <c r="T62" s="196"/>
      <c r="U62" s="196"/>
      <c r="AC62" s="263"/>
      <c r="AD62" s="21"/>
      <c r="AE62"/>
      <c r="AF62" s="2"/>
      <c r="AL62" s="288"/>
    </row>
    <row r="63" spans="1:38" ht="12.75" x14ac:dyDescent="0.2">
      <c r="A63" s="350"/>
      <c r="S63" s="36"/>
      <c r="T63" s="196"/>
      <c r="U63" s="196"/>
      <c r="AD63" s="21"/>
      <c r="AE63"/>
      <c r="AF63" s="2"/>
    </row>
    <row r="64" spans="1:38" ht="12.75" x14ac:dyDescent="0.2">
      <c r="A64" s="350"/>
      <c r="S64" s="35"/>
      <c r="T64" s="196"/>
      <c r="U64" s="196"/>
      <c r="AD64" s="21"/>
      <c r="AE64"/>
      <c r="AF64" s="2"/>
    </row>
    <row r="65" spans="1:38" ht="12.75" x14ac:dyDescent="0.2">
      <c r="A65" s="350"/>
      <c r="S65" s="2"/>
      <c r="T65" s="196"/>
      <c r="U65" s="196"/>
      <c r="AD65" s="21"/>
      <c r="AF65" s="2"/>
    </row>
    <row r="66" spans="1:38" ht="12.75" x14ac:dyDescent="0.2">
      <c r="A66" s="350"/>
      <c r="S66" s="2"/>
      <c r="T66" s="196"/>
      <c r="U66" s="196"/>
      <c r="AD66" s="21"/>
      <c r="AF66" s="2"/>
    </row>
    <row r="67" spans="1:38" ht="12.75" x14ac:dyDescent="0.2">
      <c r="A67" s="350"/>
      <c r="S67" s="2"/>
      <c r="T67" s="196"/>
      <c r="U67" s="196"/>
      <c r="AD67" s="8"/>
      <c r="AF67" s="2"/>
    </row>
    <row r="68" spans="1:38" ht="12.75" x14ac:dyDescent="0.2">
      <c r="S68" s="2"/>
      <c r="T68" s="196"/>
      <c r="U68" s="196"/>
      <c r="AD68" s="21"/>
      <c r="AF68" s="2"/>
      <c r="AJ68" s="289"/>
      <c r="AK68" s="290"/>
    </row>
    <row r="69" spans="1:38" ht="12.75" x14ac:dyDescent="0.2">
      <c r="S69" s="2"/>
      <c r="T69" s="196"/>
      <c r="U69" s="196"/>
      <c r="AD69" s="21"/>
      <c r="AF69" s="2"/>
      <c r="AL69" s="289"/>
    </row>
    <row r="70" spans="1:38" ht="12.75" x14ac:dyDescent="0.2">
      <c r="S70" s="2"/>
      <c r="T70" s="196"/>
      <c r="U70" s="196"/>
      <c r="AD70" s="21"/>
      <c r="AF70" s="2"/>
    </row>
    <row r="71" spans="1:38" ht="12.75" customHeight="1" x14ac:dyDescent="0.2">
      <c r="S71" s="2"/>
      <c r="T71" s="196"/>
      <c r="U71" s="196"/>
      <c r="AD71" s="21"/>
      <c r="AF71" s="2"/>
    </row>
    <row r="72" spans="1:38" ht="12.75" x14ac:dyDescent="0.2">
      <c r="S72" s="2"/>
      <c r="T72" s="196"/>
      <c r="U72" s="196"/>
      <c r="AD72" s="8"/>
      <c r="AF72" s="2"/>
    </row>
    <row r="73" spans="1:38" ht="12.75" x14ac:dyDescent="0.2">
      <c r="S73" s="2"/>
      <c r="T73" s="86"/>
      <c r="U73" s="86"/>
      <c r="V73" s="87"/>
      <c r="W73" s="87"/>
      <c r="AD73" s="21"/>
      <c r="AF73" s="2"/>
    </row>
    <row r="74" spans="1:38" x14ac:dyDescent="0.15">
      <c r="S74" s="2"/>
      <c r="T74" s="36"/>
      <c r="U74" s="36"/>
      <c r="AD74" s="21"/>
      <c r="AF74" s="2"/>
    </row>
    <row r="75" spans="1:38" x14ac:dyDescent="0.15">
      <c r="T75" s="35"/>
      <c r="U75" s="35"/>
      <c r="AD75" s="21"/>
      <c r="AF75" s="2"/>
    </row>
    <row r="76" spans="1:38" ht="14.25" customHeight="1" x14ac:dyDescent="0.15">
      <c r="T76" s="2"/>
      <c r="U76" s="2"/>
      <c r="AD76" s="8"/>
      <c r="AF76" s="2"/>
      <c r="AL76" s="8"/>
    </row>
    <row r="77" spans="1:38" x14ac:dyDescent="0.15">
      <c r="T77" s="2"/>
      <c r="U77" s="2"/>
      <c r="AD77" s="8"/>
      <c r="AF77" s="2"/>
      <c r="AI77" s="8"/>
      <c r="AL77" s="8"/>
    </row>
    <row r="78" spans="1:38" x14ac:dyDescent="0.15">
      <c r="T78" s="2"/>
      <c r="U78" s="2"/>
      <c r="AD78" s="8"/>
      <c r="AF78" s="2"/>
      <c r="AH78" s="266"/>
      <c r="AI78" s="8"/>
    </row>
    <row r="79" spans="1:38" x14ac:dyDescent="0.15">
      <c r="T79" s="2"/>
      <c r="U79" s="2"/>
      <c r="AD79" s="8"/>
      <c r="AF79" s="2"/>
      <c r="AJ79" s="8"/>
      <c r="AL79" s="8"/>
    </row>
    <row r="80" spans="1:38" x14ac:dyDescent="0.15">
      <c r="T80" s="2"/>
      <c r="U80" s="2"/>
      <c r="AD80" s="8"/>
      <c r="AJ80" s="8"/>
      <c r="AL80" s="8"/>
    </row>
    <row r="81" spans="20:38" x14ac:dyDescent="0.15">
      <c r="T81" s="2"/>
      <c r="U81" s="2"/>
      <c r="AD81" s="8"/>
      <c r="AL81" s="8"/>
    </row>
    <row r="82" spans="20:38" x14ac:dyDescent="0.15">
      <c r="T82" s="2"/>
      <c r="U82" s="2"/>
      <c r="AD82" s="8"/>
      <c r="AI82" s="8"/>
      <c r="AJ82" s="8"/>
      <c r="AK82" s="8"/>
      <c r="AL82" s="8"/>
    </row>
    <row r="83" spans="20:38" x14ac:dyDescent="0.15">
      <c r="T83" s="2"/>
      <c r="U83" s="2"/>
      <c r="AD83" s="8"/>
      <c r="AF83" s="8"/>
      <c r="AG83" s="8"/>
      <c r="AH83" s="8"/>
      <c r="AI83" s="8"/>
      <c r="AJ83" s="8"/>
      <c r="AK83" s="8"/>
      <c r="AL83" s="8"/>
    </row>
    <row r="84" spans="20:38" x14ac:dyDescent="0.15">
      <c r="T84" s="2"/>
      <c r="U84" s="2"/>
      <c r="AD84" s="21"/>
      <c r="AF84" s="8"/>
      <c r="AG84" s="8"/>
      <c r="AH84" s="8"/>
      <c r="AI84" s="8"/>
      <c r="AJ84" s="8"/>
      <c r="AL84" s="8"/>
    </row>
    <row r="85" spans="20:38" x14ac:dyDescent="0.15">
      <c r="T85" s="2"/>
      <c r="U85" s="2"/>
      <c r="AD85" s="21"/>
      <c r="AF85" s="8"/>
      <c r="AG85" s="8"/>
      <c r="AH85" s="8"/>
      <c r="AI85" s="8"/>
      <c r="AJ85" s="8"/>
      <c r="AK85" s="8"/>
      <c r="AL85" s="8"/>
    </row>
    <row r="86" spans="20:38" x14ac:dyDescent="0.15">
      <c r="AD86" s="21"/>
      <c r="AE86" s="8"/>
      <c r="AF86" s="8"/>
      <c r="AG86" s="8"/>
      <c r="AH86" s="8"/>
      <c r="AI86" s="8"/>
      <c r="AJ86" s="8"/>
      <c r="AK86" s="8"/>
      <c r="AL86" s="8"/>
    </row>
    <row r="87" spans="20:38" x14ac:dyDescent="0.15">
      <c r="AE87" s="8"/>
      <c r="AF87" s="8"/>
      <c r="AG87" s="8"/>
      <c r="AH87" s="8"/>
      <c r="AI87" s="8"/>
      <c r="AJ87" s="8"/>
      <c r="AK87" s="8"/>
      <c r="AL87" s="8"/>
    </row>
    <row r="88" spans="20:38" x14ac:dyDescent="0.15">
      <c r="AE88" s="8"/>
      <c r="AF88" s="8"/>
      <c r="AG88" s="8"/>
      <c r="AH88" s="8"/>
      <c r="AI88" s="8"/>
      <c r="AJ88" s="8"/>
      <c r="AK88" s="8"/>
    </row>
    <row r="89" spans="20:38" x14ac:dyDescent="0.15">
      <c r="AE89" s="8"/>
      <c r="AF89" s="8"/>
      <c r="AG89" s="8"/>
      <c r="AH89" s="8"/>
      <c r="AI89" s="8"/>
      <c r="AJ89" s="8"/>
      <c r="AK89" s="8"/>
    </row>
    <row r="90" spans="20:38" x14ac:dyDescent="0.15">
      <c r="AE90" s="8"/>
      <c r="AF90" s="8"/>
      <c r="AG90" s="8"/>
      <c r="AH90" s="8"/>
      <c r="AI90" s="8"/>
      <c r="AJ90" s="8"/>
      <c r="AK90" s="8"/>
    </row>
    <row r="91" spans="20:38" x14ac:dyDescent="0.15">
      <c r="AE91" s="8"/>
      <c r="AF91" s="8"/>
      <c r="AG91" s="8"/>
      <c r="AH91" s="8"/>
      <c r="AK91" s="8"/>
    </row>
    <row r="92" spans="20:38" x14ac:dyDescent="0.15">
      <c r="AE92" s="8"/>
      <c r="AF92" s="2"/>
      <c r="AG92" s="21"/>
      <c r="AK92" s="8"/>
    </row>
    <row r="93" spans="20:38" x14ac:dyDescent="0.15">
      <c r="AE93" s="8"/>
      <c r="AF93" s="2"/>
      <c r="AG93" s="21"/>
      <c r="AK93" s="8"/>
    </row>
    <row r="94" spans="20:38" x14ac:dyDescent="0.15">
      <c r="AE94" s="8"/>
      <c r="AF94" s="2"/>
      <c r="AG94" s="21"/>
    </row>
    <row r="95" spans="20:38" x14ac:dyDescent="0.15">
      <c r="AE95" s="8"/>
      <c r="AF95" s="2"/>
      <c r="AG95" s="21"/>
    </row>
    <row r="96" spans="20:38" x14ac:dyDescent="0.15">
      <c r="AF96" s="2"/>
      <c r="AG96" s="21"/>
    </row>
    <row r="105" spans="24:24" ht="12.75" x14ac:dyDescent="0.2">
      <c r="X105" s="7"/>
    </row>
    <row r="106" spans="24:24" ht="12.75" x14ac:dyDescent="0.2">
      <c r="X106" s="7"/>
    </row>
  </sheetData>
  <sortState ref="B38:R39">
    <sortCondition descending="1" ref="E38:E39"/>
  </sortState>
  <mergeCells count="27">
    <mergeCell ref="D1:Q1"/>
    <mergeCell ref="H7:I7"/>
    <mergeCell ref="J7:K7"/>
    <mergeCell ref="L7:M7"/>
    <mergeCell ref="N7:O7"/>
    <mergeCell ref="P7:Q7"/>
    <mergeCell ref="H8:I8"/>
    <mergeCell ref="J8:K8"/>
    <mergeCell ref="L8:M8"/>
    <mergeCell ref="N8:O8"/>
    <mergeCell ref="P8:Q8"/>
    <mergeCell ref="T28:U28"/>
    <mergeCell ref="H9:I9"/>
    <mergeCell ref="J9:K9"/>
    <mergeCell ref="L9:M9"/>
    <mergeCell ref="N9:O9"/>
    <mergeCell ref="P9:Q9"/>
    <mergeCell ref="Y22:AE22"/>
    <mergeCell ref="Y23:AE23"/>
    <mergeCell ref="V10:X10"/>
    <mergeCell ref="T9:X9"/>
    <mergeCell ref="Y19:AE19"/>
    <mergeCell ref="Y20:AE20"/>
    <mergeCell ref="Y21:AE21"/>
    <mergeCell ref="Y16:AC16"/>
    <mergeCell ref="Y12:Y13"/>
    <mergeCell ref="Y14:AC15"/>
  </mergeCells>
  <conditionalFormatting sqref="H46:I46 L46:Q46 T73:U73 S62 H44:R44">
    <cfRule type="cellIs" dxfId="9" priority="26" stopIfTrue="1" operator="notEqual">
      <formula>0</formula>
    </cfRule>
    <cfRule type="cellIs" dxfId="8" priority="27" stopIfTrue="1" operator="equal">
      <formula>0</formula>
    </cfRule>
  </conditionalFormatting>
  <conditionalFormatting sqref="J46:K46">
    <cfRule type="cellIs" dxfId="7" priority="24" stopIfTrue="1" operator="notEqual">
      <formula>0</formula>
    </cfRule>
    <cfRule type="cellIs" dxfId="6" priority="25" stopIfTrue="1" operator="equal">
      <formula>0</formula>
    </cfRule>
  </conditionalFormatting>
  <conditionalFormatting sqref="G46 F44:G44">
    <cfRule type="cellIs" dxfId="5" priority="22" stopIfTrue="1" operator="notEqual">
      <formula>0</formula>
    </cfRule>
    <cfRule type="cellIs" dxfId="4" priority="23" stopIfTrue="1" operator="equal">
      <formula>0</formula>
    </cfRule>
  </conditionalFormatting>
  <conditionalFormatting sqref="T74:U74 S63 H45:R45">
    <cfRule type="expression" dxfId="3" priority="21">
      <formula>H45=0</formula>
    </cfRule>
  </conditionalFormatting>
  <conditionalFormatting sqref="R9:S9">
    <cfRule type="expression" dxfId="2" priority="20">
      <formula>$R$9&lt;0</formula>
    </cfRule>
  </conditionalFormatting>
  <conditionalFormatting sqref="Z30:Z42">
    <cfRule type="cellIs" dxfId="1" priority="10" operator="lessThan">
      <formula>$AB$28</formula>
    </cfRule>
  </conditionalFormatting>
  <conditionalFormatting sqref="AF29:AF32">
    <cfRule type="cellIs" dxfId="0" priority="11" operator="lessThan">
      <formula>#REF!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Ron Slyper Trophy (B)</vt:lpstr>
      <vt:lpstr>Dave Hastie Trophy (C)</vt:lpstr>
      <vt:lpstr>Locost Trophy (L)</vt:lpstr>
      <vt:lpstr>Club Class T</vt:lpstr>
      <vt:lpstr>Invitation Class X</vt:lpstr>
      <vt:lpstr>Index Of Perf</vt:lpstr>
      <vt:lpstr>Enduros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Grobler</dc:creator>
  <cp:lastModifiedBy>Atkinson Allison</cp:lastModifiedBy>
  <cp:lastPrinted>2014-11-13T05:49:52Z</cp:lastPrinted>
  <dcterms:created xsi:type="dcterms:W3CDTF">2004-03-02T13:31:05Z</dcterms:created>
  <dcterms:modified xsi:type="dcterms:W3CDTF">2017-09-21T09:37:59Z</dcterms:modified>
</cp:coreProperties>
</file>