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heckCompatibility="1" autoCompressPictures="0" defaultThemeVersion="124226"/>
  <bookViews>
    <workbookView xWindow="0" yWindow="105" windowWidth="15480" windowHeight="11520"/>
  </bookViews>
  <sheets>
    <sheet name="CAC STANDINGS" sheetId="1" r:id="rId1"/>
    <sheet name="ROUND 2 - KAMPALA" sheetId="2" r:id="rId2"/>
    <sheet name="ROUND 1 - NAIROBI (2)" sheetId="3" r:id="rId3"/>
  </sheets>
  <definedNames>
    <definedName name="_xlnm.Print_Area" localSheetId="0">'CAC STANDINGS'!$B$1:$K$132</definedName>
  </definedNames>
  <calcPr calcId="144525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K6" i="1" l="1"/>
  <c r="J6" i="1"/>
  <c r="K5" i="1"/>
  <c r="J5" i="1"/>
  <c r="I102" i="1"/>
  <c r="K101" i="1"/>
  <c r="I119" i="1"/>
  <c r="J116" i="1"/>
  <c r="I118" i="1"/>
  <c r="J112" i="1"/>
  <c r="K112" i="1"/>
  <c r="I106" i="1"/>
  <c r="K104" i="1"/>
  <c r="I107" i="1"/>
  <c r="K105" i="1"/>
  <c r="I112" i="1"/>
  <c r="J106" i="1"/>
  <c r="I113" i="1"/>
  <c r="K107" i="1" s="1"/>
  <c r="J107" i="1"/>
  <c r="I114" i="1"/>
  <c r="K108" i="1"/>
  <c r="I105" i="1"/>
  <c r="J105" i="1" s="1"/>
  <c r="J109" i="1"/>
  <c r="I115" i="1"/>
  <c r="K110" i="1" s="1"/>
  <c r="I117" i="1"/>
  <c r="K111" i="1" s="1"/>
  <c r="I86" i="1"/>
  <c r="J93" i="1"/>
  <c r="I93" i="1"/>
  <c r="K93" i="1" s="1"/>
  <c r="J92" i="1"/>
  <c r="I92" i="1"/>
  <c r="K92" i="1" s="1"/>
  <c r="J91" i="1"/>
  <c r="I63" i="1"/>
  <c r="J63" i="1"/>
  <c r="K63" i="1"/>
  <c r="I62" i="1"/>
  <c r="J62" i="1"/>
  <c r="K62" i="1"/>
  <c r="I43" i="1"/>
  <c r="K44" i="1"/>
  <c r="I39" i="1"/>
  <c r="J38" i="1"/>
  <c r="I38" i="1"/>
  <c r="J39" i="1"/>
  <c r="K39" i="1"/>
  <c r="I40" i="1"/>
  <c r="K37" i="1"/>
  <c r="I23" i="1"/>
  <c r="J22" i="1"/>
  <c r="K22" i="1"/>
  <c r="I22" i="1"/>
  <c r="J21" i="1"/>
  <c r="I21" i="1"/>
  <c r="K21" i="1" s="1"/>
  <c r="K20" i="1"/>
  <c r="K5" i="2"/>
  <c r="J5" i="2"/>
  <c r="I98" i="2"/>
  <c r="I97" i="2"/>
  <c r="I96" i="2"/>
  <c r="K89" i="2"/>
  <c r="K55" i="2"/>
  <c r="K57" i="2"/>
  <c r="I84" i="2"/>
  <c r="I90" i="2"/>
  <c r="J88" i="2"/>
  <c r="I88" i="2"/>
  <c r="K88" i="2" s="1"/>
  <c r="J87" i="2"/>
  <c r="I86" i="2"/>
  <c r="K86" i="2" s="1"/>
  <c r="J86" i="2"/>
  <c r="I19" i="2"/>
  <c r="K19" i="2" s="1"/>
  <c r="J19" i="2"/>
  <c r="I18" i="2"/>
  <c r="K18" i="2" s="1"/>
  <c r="J18" i="2"/>
  <c r="K105" i="3"/>
  <c r="J105" i="3"/>
  <c r="H101" i="3"/>
  <c r="G101" i="3"/>
  <c r="F101" i="3"/>
  <c r="K100" i="3"/>
  <c r="J100" i="3"/>
  <c r="I100" i="3"/>
  <c r="K99" i="3"/>
  <c r="J99" i="3"/>
  <c r="I99" i="3"/>
  <c r="J98" i="3"/>
  <c r="I98" i="3"/>
  <c r="K98" i="3" s="1"/>
  <c r="K97" i="3"/>
  <c r="I97" i="3"/>
  <c r="J97" i="3" s="1"/>
  <c r="K96" i="3"/>
  <c r="J96" i="3"/>
  <c r="I96" i="3"/>
  <c r="K95" i="3"/>
  <c r="J95" i="3"/>
  <c r="I95" i="3"/>
  <c r="K94" i="3"/>
  <c r="I94" i="3"/>
  <c r="J94" i="3" s="1"/>
  <c r="K93" i="3"/>
  <c r="I93" i="3"/>
  <c r="J93" i="3" s="1"/>
  <c r="K92" i="3"/>
  <c r="J92" i="3"/>
  <c r="I92" i="3"/>
  <c r="K91" i="3"/>
  <c r="K101" i="3" s="1"/>
  <c r="J91" i="3"/>
  <c r="I91" i="3"/>
  <c r="K90" i="3"/>
  <c r="I90" i="3"/>
  <c r="J90" i="3" s="1"/>
  <c r="H86" i="3"/>
  <c r="G86" i="3"/>
  <c r="F86" i="3"/>
  <c r="I85" i="3"/>
  <c r="K85" i="3" s="1"/>
  <c r="K84" i="3"/>
  <c r="I84" i="3"/>
  <c r="K83" i="3"/>
  <c r="I83" i="3"/>
  <c r="J83" i="3" s="1"/>
  <c r="J82" i="3"/>
  <c r="I82" i="3"/>
  <c r="K82" i="3" s="1"/>
  <c r="K81" i="3"/>
  <c r="J81" i="3"/>
  <c r="I81" i="3"/>
  <c r="K80" i="3"/>
  <c r="J80" i="3"/>
  <c r="I80" i="3"/>
  <c r="J79" i="3"/>
  <c r="I79" i="3"/>
  <c r="K79" i="3" s="1"/>
  <c r="J78" i="3"/>
  <c r="I78" i="3"/>
  <c r="K78" i="3" s="1"/>
  <c r="K77" i="3"/>
  <c r="J77" i="3"/>
  <c r="I77" i="3"/>
  <c r="K76" i="3"/>
  <c r="J76" i="3"/>
  <c r="I76" i="3"/>
  <c r="K75" i="3"/>
  <c r="I75" i="3"/>
  <c r="J75" i="3" s="1"/>
  <c r="K74" i="3"/>
  <c r="I74" i="3"/>
  <c r="J74" i="3" s="1"/>
  <c r="J86" i="3" s="1"/>
  <c r="H69" i="3"/>
  <c r="G69" i="3"/>
  <c r="F69" i="3"/>
  <c r="K68" i="3"/>
  <c r="I68" i="3"/>
  <c r="J68" i="3" s="1"/>
  <c r="K67" i="3"/>
  <c r="J67" i="3"/>
  <c r="I67" i="3"/>
  <c r="K66" i="3"/>
  <c r="J66" i="3"/>
  <c r="I66" i="3"/>
  <c r="J65" i="3"/>
  <c r="I65" i="3"/>
  <c r="K65" i="3" s="1"/>
  <c r="K69" i="3" s="1"/>
  <c r="J64" i="3"/>
  <c r="I64" i="3"/>
  <c r="I63" i="3"/>
  <c r="J63" i="3" s="1"/>
  <c r="J62" i="3"/>
  <c r="I62" i="3"/>
  <c r="K61" i="3"/>
  <c r="J61" i="3"/>
  <c r="J69" i="3" s="1"/>
  <c r="I61" i="3"/>
  <c r="K56" i="3"/>
  <c r="J56" i="3"/>
  <c r="I56" i="3"/>
  <c r="K55" i="3"/>
  <c r="J55" i="3"/>
  <c r="I55" i="3"/>
  <c r="K54" i="3"/>
  <c r="I54" i="3"/>
  <c r="J54" i="3" s="1"/>
  <c r="K53" i="3"/>
  <c r="I53" i="3"/>
  <c r="J53" i="3" s="1"/>
  <c r="K52" i="3"/>
  <c r="J52" i="3"/>
  <c r="I52" i="3"/>
  <c r="K51" i="3"/>
  <c r="J51" i="3"/>
  <c r="I51" i="3"/>
  <c r="K50" i="3"/>
  <c r="I50" i="3"/>
  <c r="J50" i="3" s="1"/>
  <c r="K49" i="3"/>
  <c r="I49" i="3"/>
  <c r="J49" i="3" s="1"/>
  <c r="K48" i="3"/>
  <c r="J48" i="3"/>
  <c r="I48" i="3"/>
  <c r="K47" i="3"/>
  <c r="J47" i="3"/>
  <c r="I47" i="3"/>
  <c r="K46" i="3"/>
  <c r="I46" i="3"/>
  <c r="J46" i="3" s="1"/>
  <c r="J45" i="3"/>
  <c r="I45" i="3"/>
  <c r="K45" i="3" s="1"/>
  <c r="K44" i="3"/>
  <c r="K57" i="3" s="1"/>
  <c r="J44" i="3"/>
  <c r="I44" i="3"/>
  <c r="I43" i="3"/>
  <c r="J43" i="3" s="1"/>
  <c r="J57" i="3" s="1"/>
  <c r="K37" i="3"/>
  <c r="J37" i="3"/>
  <c r="I37" i="3"/>
  <c r="J36" i="3"/>
  <c r="I36" i="3"/>
  <c r="K36" i="3" s="1"/>
  <c r="K35" i="3"/>
  <c r="I35" i="3"/>
  <c r="J35" i="3" s="1"/>
  <c r="K34" i="3"/>
  <c r="J34" i="3"/>
  <c r="I34" i="3"/>
  <c r="K33" i="3"/>
  <c r="J33" i="3"/>
  <c r="I33" i="3"/>
  <c r="K32" i="3"/>
  <c r="I32" i="3"/>
  <c r="J32" i="3" s="1"/>
  <c r="K31" i="3"/>
  <c r="I31" i="3"/>
  <c r="J31" i="3" s="1"/>
  <c r="K30" i="3"/>
  <c r="J30" i="3"/>
  <c r="I30" i="3"/>
  <c r="K29" i="3"/>
  <c r="J29" i="3"/>
  <c r="I29" i="3"/>
  <c r="J28" i="3"/>
  <c r="I28" i="3"/>
  <c r="K28" i="3" s="1"/>
  <c r="K27" i="3"/>
  <c r="I27" i="3"/>
  <c r="J27" i="3" s="1"/>
  <c r="K26" i="3"/>
  <c r="J26" i="3"/>
  <c r="I26" i="3"/>
  <c r="K25" i="3"/>
  <c r="J25" i="3"/>
  <c r="I25" i="3"/>
  <c r="K24" i="3"/>
  <c r="I24" i="3"/>
  <c r="J24" i="3" s="1"/>
  <c r="H20" i="3"/>
  <c r="G20" i="3"/>
  <c r="F20" i="3"/>
  <c r="K19" i="3"/>
  <c r="I19" i="3"/>
  <c r="J19" i="3" s="1"/>
  <c r="J18" i="3"/>
  <c r="I18" i="3"/>
  <c r="K18" i="3" s="1"/>
  <c r="K17" i="3"/>
  <c r="J17" i="3"/>
  <c r="I17" i="3"/>
  <c r="K16" i="3"/>
  <c r="J16" i="3"/>
  <c r="I16" i="3"/>
  <c r="J15" i="3"/>
  <c r="I15" i="3"/>
  <c r="K15" i="3" s="1"/>
  <c r="K14" i="3"/>
  <c r="I14" i="3"/>
  <c r="J14" i="3" s="1"/>
  <c r="K13" i="3"/>
  <c r="J13" i="3"/>
  <c r="I13" i="3"/>
  <c r="K12" i="3"/>
  <c r="J12" i="3"/>
  <c r="I12" i="3"/>
  <c r="J11" i="3"/>
  <c r="I11" i="3"/>
  <c r="K11" i="3" s="1"/>
  <c r="J10" i="3"/>
  <c r="J20" i="3" s="1"/>
  <c r="I10" i="3"/>
  <c r="K10" i="3" s="1"/>
  <c r="K106" i="1" l="1"/>
  <c r="K38" i="1"/>
  <c r="K86" i="3"/>
  <c r="K103" i="3" s="1"/>
  <c r="K5" i="3" s="1"/>
  <c r="K38" i="3"/>
  <c r="J101" i="3"/>
  <c r="J103" i="3" s="1"/>
  <c r="J5" i="3" s="1"/>
  <c r="K20" i="3"/>
  <c r="J38" i="3"/>
  <c r="J85" i="2"/>
  <c r="I85" i="2"/>
  <c r="K85" i="2" s="1"/>
  <c r="I79" i="2" l="1"/>
  <c r="K78" i="2" l="1"/>
  <c r="I64" i="2"/>
  <c r="J66" i="2"/>
  <c r="J64" i="2"/>
  <c r="K63" i="2"/>
  <c r="I71" i="2"/>
  <c r="K66" i="2" s="1"/>
  <c r="I68" i="2"/>
  <c r="J65" i="2" s="1"/>
  <c r="I66" i="2"/>
  <c r="I63" i="2"/>
  <c r="J63" i="2" s="1"/>
  <c r="K54" i="2"/>
  <c r="J43" i="2"/>
  <c r="K44" i="2"/>
  <c r="K45" i="2"/>
  <c r="K46" i="2"/>
  <c r="K47" i="2"/>
  <c r="I55" i="2"/>
  <c r="J55" i="2" s="1"/>
  <c r="I57" i="2"/>
  <c r="J56" i="2" s="1"/>
  <c r="I56" i="2"/>
  <c r="K56" i="2" s="1"/>
  <c r="I54" i="2"/>
  <c r="J54" i="2" s="1"/>
  <c r="I43" i="2"/>
  <c r="K42" i="2" s="1"/>
  <c r="I41" i="2"/>
  <c r="K41" i="2" s="1"/>
  <c r="I45" i="2"/>
  <c r="I42" i="2"/>
  <c r="I44" i="2"/>
  <c r="I47" i="2"/>
  <c r="J47" i="2" s="1"/>
  <c r="J48" i="2"/>
  <c r="I46" i="2"/>
  <c r="I48" i="2"/>
  <c r="K48" i="2" s="1"/>
  <c r="I49" i="2"/>
  <c r="J41" i="2" s="1"/>
  <c r="I28" i="2"/>
  <c r="K28" i="2" s="1"/>
  <c r="I26" i="2"/>
  <c r="I30" i="2"/>
  <c r="J30" i="2" s="1"/>
  <c r="I29" i="2"/>
  <c r="J31" i="2" s="1"/>
  <c r="I35" i="2"/>
  <c r="J35" i="2" s="1"/>
  <c r="I32" i="2"/>
  <c r="J33" i="2" s="1"/>
  <c r="I34" i="2"/>
  <c r="J34" i="2" s="1"/>
  <c r="I33" i="2"/>
  <c r="I27" i="2"/>
  <c r="K27" i="2" s="1"/>
  <c r="I31" i="2"/>
  <c r="K26" i="2" s="1"/>
  <c r="K32" i="2"/>
  <c r="J29" i="2"/>
  <c r="K34" i="2"/>
  <c r="I17" i="2"/>
  <c r="K17" i="2" s="1"/>
  <c r="J17" i="2"/>
  <c r="I21" i="2"/>
  <c r="J20" i="2"/>
  <c r="I16" i="2"/>
  <c r="J21" i="2" s="1"/>
  <c r="J10" i="2"/>
  <c r="J26" i="2"/>
  <c r="J27" i="2"/>
  <c r="J28" i="2"/>
  <c r="K71" i="1"/>
  <c r="I74" i="1"/>
  <c r="J71" i="1" s="1"/>
  <c r="I45" i="1"/>
  <c r="K45" i="1" s="1"/>
  <c r="J45" i="1"/>
  <c r="J119" i="1"/>
  <c r="K103" i="1"/>
  <c r="K117" i="1"/>
  <c r="J84" i="1"/>
  <c r="J88" i="1"/>
  <c r="K94" i="1"/>
  <c r="J95" i="1"/>
  <c r="K85" i="1"/>
  <c r="K102" i="1"/>
  <c r="J86" i="1"/>
  <c r="K73" i="1"/>
  <c r="J87" i="1"/>
  <c r="K76" i="1"/>
  <c r="K75" i="1"/>
  <c r="K70" i="1"/>
  <c r="K72" i="1"/>
  <c r="K54" i="1"/>
  <c r="K65" i="1"/>
  <c r="K64" i="1"/>
  <c r="K59" i="1"/>
  <c r="J51" i="1"/>
  <c r="K77" i="1"/>
  <c r="J118" i="1"/>
  <c r="K55" i="1"/>
  <c r="K61" i="1"/>
  <c r="K56" i="1"/>
  <c r="J43" i="1"/>
  <c r="K40" i="1"/>
  <c r="K41" i="1"/>
  <c r="K58" i="1"/>
  <c r="K33" i="1"/>
  <c r="K35" i="1"/>
  <c r="K31" i="1"/>
  <c r="J29" i="1"/>
  <c r="J30" i="1"/>
  <c r="K50" i="1"/>
  <c r="K60" i="1"/>
  <c r="K53" i="1"/>
  <c r="K23" i="1"/>
  <c r="K13" i="1"/>
  <c r="K15" i="1"/>
  <c r="J19" i="1"/>
  <c r="J16" i="1"/>
  <c r="J11" i="1"/>
  <c r="K14" i="1"/>
  <c r="J12" i="1"/>
  <c r="I11" i="1"/>
  <c r="I12" i="1"/>
  <c r="K11" i="1" s="1"/>
  <c r="I17" i="1"/>
  <c r="K18" i="1" s="1"/>
  <c r="I16" i="1"/>
  <c r="K16" i="1" s="1"/>
  <c r="I19" i="1"/>
  <c r="K19" i="1" s="1"/>
  <c r="I44" i="1"/>
  <c r="I50" i="1"/>
  <c r="K52" i="1" s="1"/>
  <c r="I29" i="1"/>
  <c r="K32" i="1" s="1"/>
  <c r="I30" i="1"/>
  <c r="K30" i="1" s="1"/>
  <c r="I28" i="1"/>
  <c r="I42" i="1"/>
  <c r="K36" i="1" s="1"/>
  <c r="I34" i="1"/>
  <c r="K43" i="1" s="1"/>
  <c r="I72" i="1"/>
  <c r="K74" i="1" s="1"/>
  <c r="I59" i="1"/>
  <c r="K57" i="1" s="1"/>
  <c r="I109" i="1"/>
  <c r="I51" i="1"/>
  <c r="K51" i="1" s="1"/>
  <c r="K82" i="1"/>
  <c r="I84" i="1"/>
  <c r="K87" i="1" s="1"/>
  <c r="I88" i="1"/>
  <c r="K86" i="1" s="1"/>
  <c r="I95" i="1"/>
  <c r="K95" i="1" s="1"/>
  <c r="I83" i="1"/>
  <c r="I89" i="1"/>
  <c r="K84" i="1" s="1"/>
  <c r="I91" i="1"/>
  <c r="K100" i="1"/>
  <c r="I110" i="1"/>
  <c r="I111" i="1"/>
  <c r="I108" i="1"/>
  <c r="I116" i="1"/>
  <c r="I13" i="1"/>
  <c r="I37" i="1"/>
  <c r="I20" i="1"/>
  <c r="I15" i="1"/>
  <c r="J15" i="1" s="1"/>
  <c r="I14" i="1"/>
  <c r="J13" i="1" s="1"/>
  <c r="I18" i="1"/>
  <c r="J23" i="1" s="1"/>
  <c r="I52" i="1"/>
  <c r="J53" i="1" s="1"/>
  <c r="I61" i="1"/>
  <c r="I54" i="1"/>
  <c r="J50" i="1" s="1"/>
  <c r="I31" i="1"/>
  <c r="J28" i="1" s="1"/>
  <c r="I35" i="1"/>
  <c r="I41" i="1"/>
  <c r="J35" i="1" s="1"/>
  <c r="I36" i="1"/>
  <c r="I60" i="1"/>
  <c r="J58" i="1" s="1"/>
  <c r="I33" i="1"/>
  <c r="I32" i="1"/>
  <c r="J40" i="1" s="1"/>
  <c r="J74" i="1"/>
  <c r="I58" i="1"/>
  <c r="I64" i="1"/>
  <c r="J61" i="1" s="1"/>
  <c r="I53" i="1"/>
  <c r="J55" i="1" s="1"/>
  <c r="I77" i="1"/>
  <c r="J77" i="1" s="1"/>
  <c r="I56" i="1"/>
  <c r="J59" i="1" s="1"/>
  <c r="I57" i="1"/>
  <c r="J64" i="1" s="1"/>
  <c r="I65" i="1"/>
  <c r="J65" i="1" s="1"/>
  <c r="J54" i="1"/>
  <c r="I85" i="1"/>
  <c r="I71" i="1"/>
  <c r="J72" i="1" s="1"/>
  <c r="I70" i="1"/>
  <c r="J70" i="1" s="1"/>
  <c r="I75" i="1"/>
  <c r="J75" i="1" s="1"/>
  <c r="I76" i="1"/>
  <c r="J76" i="1" s="1"/>
  <c r="I94" i="1"/>
  <c r="J89" i="1" s="1"/>
  <c r="I73" i="1"/>
  <c r="J73" i="1" s="1"/>
  <c r="I101" i="1"/>
  <c r="I82" i="1"/>
  <c r="J83" i="1" s="1"/>
  <c r="I90" i="1"/>
  <c r="J85" i="1" s="1"/>
  <c r="I87" i="1"/>
  <c r="I100" i="1"/>
  <c r="J100" i="1" s="1"/>
  <c r="I104" i="1"/>
  <c r="I103" i="1"/>
  <c r="J103" i="1" s="1"/>
  <c r="F46" i="1"/>
  <c r="F120" i="1"/>
  <c r="G120" i="1"/>
  <c r="H120" i="1"/>
  <c r="F96" i="1"/>
  <c r="G96" i="1"/>
  <c r="H96" i="1"/>
  <c r="F78" i="1"/>
  <c r="G78" i="1"/>
  <c r="H78" i="1"/>
  <c r="F66" i="1"/>
  <c r="G66" i="1"/>
  <c r="H66" i="1"/>
  <c r="G46" i="1"/>
  <c r="H46" i="1"/>
  <c r="F24" i="1"/>
  <c r="G24" i="1"/>
  <c r="H24" i="1"/>
  <c r="K101" i="2"/>
  <c r="J101" i="2"/>
  <c r="J84" i="2"/>
  <c r="I83" i="2"/>
  <c r="K84" i="2" s="1"/>
  <c r="J90" i="2"/>
  <c r="I82" i="2"/>
  <c r="I89" i="2"/>
  <c r="I81" i="2"/>
  <c r="K81" i="2" s="1"/>
  <c r="I76" i="2"/>
  <c r="I80" i="2"/>
  <c r="J79" i="2" s="1"/>
  <c r="K77" i="2"/>
  <c r="I78" i="2"/>
  <c r="I77" i="2"/>
  <c r="K76" i="2" s="1"/>
  <c r="I69" i="2"/>
  <c r="J69" i="2" s="1"/>
  <c r="I70" i="2"/>
  <c r="K69" i="2" s="1"/>
  <c r="J68" i="2"/>
  <c r="I65" i="2"/>
  <c r="I67" i="2"/>
  <c r="J67" i="2" s="1"/>
  <c r="I20" i="2"/>
  <c r="J15" i="2"/>
  <c r="I15" i="2"/>
  <c r="K15" i="2" s="1"/>
  <c r="K14" i="2"/>
  <c r="I14" i="2"/>
  <c r="J14" i="2" s="1"/>
  <c r="I12" i="2"/>
  <c r="K13" i="2" s="1"/>
  <c r="I13" i="2"/>
  <c r="K12" i="2" s="1"/>
  <c r="J11" i="2"/>
  <c r="I10" i="2"/>
  <c r="I11" i="2"/>
  <c r="J117" i="1" l="1"/>
  <c r="J104" i="1"/>
  <c r="K114" i="1"/>
  <c r="J111" i="1"/>
  <c r="J102" i="1"/>
  <c r="J101" i="1"/>
  <c r="K113" i="1"/>
  <c r="J110" i="1"/>
  <c r="K119" i="1"/>
  <c r="K116" i="1"/>
  <c r="K115" i="1"/>
  <c r="J108" i="1"/>
  <c r="K118" i="1"/>
  <c r="K109" i="1"/>
  <c r="K120" i="1" s="1"/>
  <c r="K90" i="1"/>
  <c r="K91" i="1"/>
  <c r="J90" i="1"/>
  <c r="J82" i="1"/>
  <c r="K89" i="1"/>
  <c r="K88" i="1"/>
  <c r="K83" i="1"/>
  <c r="K96" i="1" s="1"/>
  <c r="J94" i="1"/>
  <c r="J60" i="1"/>
  <c r="J52" i="1"/>
  <c r="J56" i="1"/>
  <c r="K34" i="1"/>
  <c r="J33" i="1"/>
  <c r="K29" i="1"/>
  <c r="J34" i="1"/>
  <c r="J37" i="1"/>
  <c r="K42" i="1"/>
  <c r="J44" i="1"/>
  <c r="J32" i="1"/>
  <c r="K28" i="1"/>
  <c r="J41" i="1"/>
  <c r="J31" i="1"/>
  <c r="K12" i="1"/>
  <c r="J14" i="1"/>
  <c r="J18" i="1"/>
  <c r="J17" i="1"/>
  <c r="J20" i="1"/>
  <c r="K17" i="1"/>
  <c r="J77" i="2"/>
  <c r="K35" i="2"/>
  <c r="K82" i="2"/>
  <c r="J89" i="2"/>
  <c r="J78" i="2"/>
  <c r="K83" i="2"/>
  <c r="K80" i="2"/>
  <c r="K79" i="2"/>
  <c r="K71" i="2"/>
  <c r="K68" i="2"/>
  <c r="K70" i="2"/>
  <c r="K64" i="2"/>
  <c r="K43" i="2"/>
  <c r="K65" i="2"/>
  <c r="J57" i="2"/>
  <c r="J58" i="2" s="1"/>
  <c r="K33" i="2"/>
  <c r="J45" i="2"/>
  <c r="K49" i="2"/>
  <c r="J44" i="2"/>
  <c r="J50" i="2" s="1"/>
  <c r="J42" i="2"/>
  <c r="J46" i="2"/>
  <c r="K29" i="2"/>
  <c r="K36" i="2" s="1"/>
  <c r="J32" i="2"/>
  <c r="J36" i="2" s="1"/>
  <c r="J16" i="2"/>
  <c r="K30" i="2"/>
  <c r="K10" i="2"/>
  <c r="K20" i="2"/>
  <c r="K31" i="2"/>
  <c r="K21" i="2"/>
  <c r="K11" i="2"/>
  <c r="K16" i="2"/>
  <c r="J96" i="1"/>
  <c r="J70" i="2"/>
  <c r="K67" i="2"/>
  <c r="J76" i="2"/>
  <c r="J80" i="2"/>
  <c r="J81" i="2"/>
  <c r="J82" i="2"/>
  <c r="J83" i="2"/>
  <c r="K58" i="2"/>
  <c r="J49" i="2"/>
  <c r="J13" i="2"/>
  <c r="J12" i="2"/>
  <c r="J115" i="1"/>
  <c r="J114" i="1"/>
  <c r="J113" i="1"/>
  <c r="J42" i="1"/>
  <c r="J57" i="1"/>
  <c r="J36" i="1"/>
  <c r="J78" i="1"/>
  <c r="K78" i="1"/>
  <c r="K66" i="1"/>
  <c r="K24" i="1"/>
  <c r="J66" i="1" l="1"/>
  <c r="K46" i="1"/>
  <c r="J46" i="1"/>
  <c r="J24" i="1"/>
  <c r="K50" i="2"/>
  <c r="J91" i="2"/>
  <c r="K72" i="2"/>
  <c r="J72" i="2"/>
  <c r="K22" i="2"/>
  <c r="K122" i="1"/>
  <c r="K4" i="1"/>
  <c r="J22" i="2"/>
  <c r="J120" i="1"/>
  <c r="J4" i="1" l="1"/>
  <c r="J122" i="1"/>
  <c r="I87" i="2"/>
  <c r="K90" i="2" l="1"/>
  <c r="K87" i="2"/>
  <c r="K91" i="2" l="1"/>
</calcChain>
</file>

<file path=xl/sharedStrings.xml><?xml version="1.0" encoding="utf-8"?>
<sst xmlns="http://schemas.openxmlformats.org/spreadsheetml/2006/main" count="733" uniqueCount="152">
  <si>
    <t>KY</t>
  </si>
  <si>
    <t>ROLF KIHARA</t>
  </si>
  <si>
    <t>POINTS</t>
  </si>
  <si>
    <t>MX 65cc Class</t>
  </si>
  <si>
    <t>SAMIR ANWAR</t>
  </si>
  <si>
    <t>IVAN GUYA</t>
  </si>
  <si>
    <t>APOLLO MBUKI</t>
  </si>
  <si>
    <t>MASALULE KITUYI</t>
  </si>
  <si>
    <t>CRUZE MUIGAI</t>
  </si>
  <si>
    <t>SHIVAM VINAYAK</t>
  </si>
  <si>
    <t>TOTAL COUNTRY POINTS</t>
  </si>
  <si>
    <t>WALID OMAR</t>
  </si>
  <si>
    <t>MX 125cc Class</t>
  </si>
  <si>
    <t>MX 2 Class</t>
  </si>
  <si>
    <t>Compiled by:</t>
  </si>
  <si>
    <t xml:space="preserve">   Joseph M. Mwangala</t>
  </si>
  <si>
    <t>TALHA KIGGUNDU</t>
  </si>
  <si>
    <t>JESSE WAITHAKA</t>
  </si>
  <si>
    <t>JEREMY WAITHAKA</t>
  </si>
  <si>
    <t>DEKKER KIHARA</t>
  </si>
  <si>
    <t>IMRAN NKURUNZIZA</t>
  </si>
  <si>
    <t>ASLAN FAROOQI</t>
  </si>
  <si>
    <t>WAZIR ALI OMAR</t>
  </si>
  <si>
    <t>LEONARD SSEMAKULA</t>
  </si>
  <si>
    <t xml:space="preserve">   8th April, 2012</t>
  </si>
  <si>
    <t>Heat 1</t>
  </si>
  <si>
    <t>Heat 2</t>
  </si>
  <si>
    <t>Heat 3</t>
  </si>
  <si>
    <t>DNF</t>
  </si>
  <si>
    <t>DNS</t>
  </si>
  <si>
    <t xml:space="preserve">   Clerk of Course</t>
  </si>
  <si>
    <t>ETHAN NYACHAE</t>
  </si>
  <si>
    <t>CHRISTIAN CHEGE</t>
    <phoneticPr fontId="12" type="noConversion"/>
  </si>
  <si>
    <t>CALLUM HAYS</t>
    <phoneticPr fontId="12" type="noConversion"/>
  </si>
  <si>
    <t>GITHUKU MUNGAI</t>
    <phoneticPr fontId="12" type="noConversion"/>
  </si>
  <si>
    <t>MAXINE WAHOME</t>
    <phoneticPr fontId="12" type="noConversion"/>
  </si>
  <si>
    <t>MUTHANDI WANJIGI</t>
    <phoneticPr fontId="12" type="noConversion"/>
  </si>
  <si>
    <t>MICHAEL NTAYILO</t>
    <phoneticPr fontId="12" type="noConversion"/>
  </si>
  <si>
    <t>SHARIFA NANSEREKA</t>
  </si>
  <si>
    <t>ROHAN GANDHI</t>
  </si>
  <si>
    <t>SAMIR SHERMAN</t>
  </si>
  <si>
    <t>KY</t>
    <phoneticPr fontId="12" type="noConversion"/>
  </si>
  <si>
    <t>TAI WAHOME</t>
    <phoneticPr fontId="12" type="noConversion"/>
  </si>
  <si>
    <t>DYLAN MUTHAHI</t>
    <phoneticPr fontId="12" type="noConversion"/>
  </si>
  <si>
    <t>KY</t>
    <phoneticPr fontId="12" type="noConversion"/>
  </si>
  <si>
    <t>RYAN BAILEY</t>
    <phoneticPr fontId="12" type="noConversion"/>
  </si>
  <si>
    <t>MAINA WANJIGI</t>
    <phoneticPr fontId="12" type="noConversion"/>
  </si>
  <si>
    <t>MOHAMED ANWAR</t>
    <phoneticPr fontId="12" type="noConversion"/>
  </si>
  <si>
    <t>SIMON SVENSSON</t>
    <phoneticPr fontId="12" type="noConversion"/>
  </si>
  <si>
    <t>UG</t>
    <phoneticPr fontId="12" type="noConversion"/>
  </si>
  <si>
    <t>TED WANDAY</t>
    <phoneticPr fontId="12" type="noConversion"/>
  </si>
  <si>
    <t>TUTU MAINA</t>
  </si>
  <si>
    <t>ELLIAS SHERMAN</t>
  </si>
  <si>
    <t>ISAAC KURIA</t>
  </si>
  <si>
    <t>NUMBER OF RIDERS BY COUNTRY</t>
  </si>
  <si>
    <t xml:space="preserve">   Vice President - Motorcycling (FMU)</t>
  </si>
  <si>
    <t>MX 50cc Class</t>
  </si>
  <si>
    <t>Pos</t>
  </si>
  <si>
    <t>BIKE NO.</t>
  </si>
  <si>
    <t>RIDER</t>
  </si>
  <si>
    <t>Round 1</t>
  </si>
  <si>
    <t>Round 2</t>
  </si>
  <si>
    <t>Round 3</t>
  </si>
  <si>
    <t>TOTAL POINTS</t>
  </si>
  <si>
    <t>ALESTAIR ARTHUR BLICK</t>
  </si>
  <si>
    <t>PADDY BLICK</t>
  </si>
  <si>
    <t>BEN NSUMBA</t>
  </si>
  <si>
    <t>MX 85cc Class</t>
  </si>
  <si>
    <t>FATUH KIGGUNDU</t>
  </si>
  <si>
    <t>MX1 (Open)</t>
  </si>
  <si>
    <t>CTRY</t>
  </si>
  <si>
    <t>KENYA</t>
  </si>
  <si>
    <t>UGANDA</t>
  </si>
  <si>
    <t>UG</t>
  </si>
  <si>
    <t>2013 FIM AFRICA CENTRAL AFRICA MOTOCROSS CHAMPIONSHIP STANDINGS</t>
  </si>
  <si>
    <t>1ST ROUND - 22ND/23RD JUNE 2013 - NAIROBI</t>
  </si>
  <si>
    <t>ALEX MUSYOKA</t>
  </si>
  <si>
    <t>GEETEE TAFARIA</t>
  </si>
  <si>
    <t>HABIB KIGUUNDU</t>
  </si>
  <si>
    <t>150/67</t>
  </si>
  <si>
    <t>FORTUNE SENTAMU</t>
  </si>
  <si>
    <t>KIGEN KIPLAGAT</t>
  </si>
  <si>
    <t>ALEX MOI</t>
  </si>
  <si>
    <t>S. KABUUBI</t>
  </si>
  <si>
    <t>MWAI GITHINJI</t>
  </si>
  <si>
    <t>A. OMAR</t>
  </si>
  <si>
    <t>N. WAWERU</t>
  </si>
  <si>
    <t>O. MALUNGU</t>
  </si>
  <si>
    <t>E. MALUNGU</t>
  </si>
  <si>
    <t>SUDEV RATHOD</t>
  </si>
  <si>
    <t>ROBIN SMIT</t>
  </si>
  <si>
    <t>A. MUSYOKA</t>
  </si>
  <si>
    <t>K. DARR</t>
  </si>
  <si>
    <t>S. DARR</t>
  </si>
  <si>
    <t>A. NDIKULWANGE</t>
  </si>
  <si>
    <t>A. MUWANGA</t>
  </si>
  <si>
    <t>DAVID NJAGI</t>
  </si>
  <si>
    <t>DAVID LAWRENCE-BROWN</t>
  </si>
  <si>
    <t>ANDREW KENNETH</t>
  </si>
  <si>
    <t>ZANE YOUNG</t>
  </si>
  <si>
    <t>ANTHONY NEILSEN</t>
  </si>
  <si>
    <t>A. MBABAZI</t>
  </si>
  <si>
    <t>R. MUSINGUZI</t>
  </si>
  <si>
    <t>SAJJABI MUZAMIL</t>
  </si>
  <si>
    <t>AHMED TAMALE</t>
  </si>
  <si>
    <t>KAAMIL DARR</t>
  </si>
  <si>
    <t>SAAHIR DARR</t>
  </si>
  <si>
    <t>ASHRAF MBABAZI</t>
  </si>
  <si>
    <t>RONALD MUSINGUZI</t>
  </si>
  <si>
    <t>ANTHONY MUWANGA</t>
  </si>
  <si>
    <t>ASHRAF NDIKULWANGE</t>
  </si>
  <si>
    <t>ALI  OMAR</t>
  </si>
  <si>
    <t>SIMON KABUUBI</t>
  </si>
  <si>
    <t>OROBIA MALUNGU</t>
  </si>
  <si>
    <t>ELUNGA  MALUNGU</t>
  </si>
  <si>
    <t>N. NSUBUGA</t>
  </si>
  <si>
    <t>2ND ROUND - 3RD/4TH AUGUST 2013 - KAMPALA</t>
  </si>
  <si>
    <t>150</t>
  </si>
  <si>
    <t>ESTHER MWANGALA</t>
  </si>
  <si>
    <t>ISABELLA BLICK</t>
  </si>
  <si>
    <t>SHADIA NAKIBUUKA</t>
  </si>
  <si>
    <t>AVIV ORLAND</t>
  </si>
  <si>
    <t>JOSHUA MWANGALA</t>
  </si>
  <si>
    <t>STAV ORLAND</t>
  </si>
  <si>
    <t>ALEX LIMONOI</t>
  </si>
  <si>
    <t>SIMON PETER</t>
  </si>
  <si>
    <t>ALI  OMAR YASSER</t>
  </si>
  <si>
    <t>MUGWANYA EDDY</t>
  </si>
  <si>
    <t>NGUGI WAWERU</t>
  </si>
  <si>
    <t>ASHRAF MBAZIIRA</t>
  </si>
  <si>
    <t>MOSES LUTWAMA</t>
  </si>
  <si>
    <t>JAID KIGGUNDU</t>
  </si>
  <si>
    <t>ASAF NATAN</t>
  </si>
  <si>
    <t>ARTHUR BLICK</t>
  </si>
  <si>
    <t>MAXIME VAN PEE</t>
  </si>
  <si>
    <t>BARAK ORLAND</t>
  </si>
  <si>
    <t>UNISAN BAKUNDA</t>
  </si>
  <si>
    <t>YASIN BUKALA</t>
  </si>
  <si>
    <t>JOHN GLASER</t>
  </si>
  <si>
    <t>JOJO WILSON</t>
  </si>
  <si>
    <t>MOSES MUGISHA</t>
  </si>
  <si>
    <t>RANDALL KIHARA</t>
  </si>
  <si>
    <t>LADIES CLASS (50 CC CATEGORY)</t>
  </si>
  <si>
    <t xml:space="preserve">   Jury President</t>
  </si>
  <si>
    <t xml:space="preserve">   5th August, 2013</t>
  </si>
  <si>
    <t>ASHRAF MBAZIRA</t>
  </si>
  <si>
    <t>YASSIN BUKALA</t>
  </si>
  <si>
    <t>RANDAL KIHARA</t>
  </si>
  <si>
    <t>3RD ROUND -   - NAIROBI</t>
  </si>
  <si>
    <t xml:space="preserve">   Sheryl Kibaki</t>
  </si>
  <si>
    <t xml:space="preserve">   KMSF Motorcycle Commission</t>
  </si>
  <si>
    <t>Reviewed by: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</si>
</sst>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[$-409]d\-mmm\-yy;@"/>
    <numFmt numFmtId="166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indexed="8"/>
      <name val="Calibri"/>
      <family val="2"/>
    </font>
    <font>
      <b/>
      <sz val="11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8"/>
      <name val="Verdana"/>
    </font>
    <font>
      <b/>
      <sz val="16"/>
      <name val="Arial"/>
      <family val="2"/>
    </font>
    <font>
      <sz val="16"/>
      <color indexed="8"/>
      <name val="Calibri"/>
      <family val="2"/>
    </font>
    <font>
      <sz val="14"/>
      <name val="Arial"/>
    </font>
    <font>
      <b/>
      <sz val="18"/>
      <name val="Arial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</cellStyleXfs>
  <cellXfs count="94">
    <xf numFmtId="0" fontId="0" fillId="0" borderId="0" xfId="0"/>
    <xf numFmtId="0" fontId="2" fillId="0" borderId="0" xfId="2"/>
    <xf numFmtId="0" fontId="4" fillId="0" borderId="0" xfId="2" applyFont="1"/>
    <xf numFmtId="0" fontId="5" fillId="2" borderId="0" xfId="0" applyFont="1" applyFill="1"/>
    <xf numFmtId="0" fontId="6" fillId="2" borderId="0" xfId="0" applyFont="1" applyFill="1"/>
    <xf numFmtId="0" fontId="5" fillId="0" borderId="0" xfId="2" applyFont="1" applyBorder="1" applyAlignment="1">
      <alignment horizontal="center"/>
    </xf>
    <xf numFmtId="0" fontId="4" fillId="0" borderId="0" xfId="2" applyFont="1" applyBorder="1" applyAlignment="1">
      <alignment horizontal="center" vertical="top" wrapText="1"/>
    </xf>
    <xf numFmtId="0" fontId="4" fillId="0" borderId="0" xfId="2" applyFont="1" applyBorder="1" applyAlignment="1">
      <alignment vertical="top" wrapText="1"/>
    </xf>
    <xf numFmtId="0" fontId="2" fillId="0" borderId="0" xfId="2" applyFill="1"/>
    <xf numFmtId="0" fontId="9" fillId="0" borderId="0" xfId="3" applyFont="1" applyFill="1"/>
    <xf numFmtId="0" fontId="3" fillId="0" borderId="0" xfId="2" applyFont="1" applyAlignment="1"/>
    <xf numFmtId="0" fontId="5" fillId="0" borderId="1" xfId="2" applyFont="1" applyBorder="1" applyAlignment="1">
      <alignment horizontal="center" vertical="top" wrapText="1"/>
    </xf>
    <xf numFmtId="0" fontId="7" fillId="0" borderId="1" xfId="2" applyFont="1" applyBorder="1" applyAlignment="1">
      <alignment horizontal="center" vertical="top" wrapText="1"/>
    </xf>
    <xf numFmtId="0" fontId="5" fillId="0" borderId="1" xfId="2" applyFont="1" applyBorder="1" applyAlignment="1">
      <alignment horizontal="center"/>
    </xf>
    <xf numFmtId="0" fontId="5" fillId="3" borderId="0" xfId="2" applyFont="1" applyFill="1"/>
    <xf numFmtId="0" fontId="8" fillId="3" borderId="0" xfId="2" applyFont="1" applyFill="1"/>
    <xf numFmtId="0" fontId="5" fillId="0" borderId="0" xfId="2" applyFont="1" applyFill="1"/>
    <xf numFmtId="0" fontId="8" fillId="0" borderId="0" xfId="2" applyFont="1" applyFill="1"/>
    <xf numFmtId="166" fontId="8" fillId="3" borderId="0" xfId="1" applyNumberFormat="1" applyFont="1" applyFill="1"/>
    <xf numFmtId="166" fontId="2" fillId="0" borderId="0" xfId="2" applyNumberFormat="1"/>
    <xf numFmtId="0" fontId="8" fillId="4" borderId="5" xfId="2" applyFont="1" applyFill="1" applyBorder="1"/>
    <xf numFmtId="0" fontId="8" fillId="4" borderId="6" xfId="2" applyFont="1" applyFill="1" applyBorder="1"/>
    <xf numFmtId="166" fontId="8" fillId="4" borderId="6" xfId="1" applyNumberFormat="1" applyFont="1" applyFill="1" applyBorder="1"/>
    <xf numFmtId="166" fontId="5" fillId="0" borderId="2" xfId="1" applyNumberFormat="1" applyFont="1" applyBorder="1"/>
    <xf numFmtId="166" fontId="4" fillId="0" borderId="1" xfId="1" applyNumberFormat="1" applyFont="1" applyBorder="1"/>
    <xf numFmtId="166" fontId="3" fillId="0" borderId="0" xfId="1" applyNumberFormat="1" applyFont="1" applyAlignment="1">
      <alignment horizontal="center"/>
    </xf>
    <xf numFmtId="166" fontId="2" fillId="0" borderId="0" xfId="1" applyNumberFormat="1" applyFont="1"/>
    <xf numFmtId="166" fontId="8" fillId="0" borderId="1" xfId="1" applyNumberFormat="1" applyFont="1" applyBorder="1" applyAlignment="1">
      <alignment horizontal="center" vertical="center"/>
    </xf>
    <xf numFmtId="166" fontId="8" fillId="0" borderId="0" xfId="1" applyNumberFormat="1" applyFont="1" applyFill="1"/>
    <xf numFmtId="166" fontId="5" fillId="0" borderId="1" xfId="1" applyNumberFormat="1" applyFont="1" applyFill="1" applyBorder="1" applyAlignment="1">
      <alignment horizontal="center" vertical="top" wrapText="1"/>
    </xf>
    <xf numFmtId="166" fontId="5" fillId="0" borderId="0" xfId="1" applyNumberFormat="1" applyFont="1" applyBorder="1"/>
    <xf numFmtId="165" fontId="10" fillId="0" borderId="0" xfId="3" applyNumberFormat="1" applyFont="1" applyFill="1"/>
    <xf numFmtId="0" fontId="11" fillId="0" borderId="0" xfId="2" applyFont="1"/>
    <xf numFmtId="166" fontId="5" fillId="0" borderId="1" xfId="1" applyNumberFormat="1" applyFont="1" applyFill="1" applyBorder="1" applyAlignment="1">
      <alignment horizontal="center" vertical="top" wrapText="1"/>
    </xf>
    <xf numFmtId="166" fontId="3" fillId="0" borderId="0" xfId="1" applyNumberFormat="1" applyFont="1" applyAlignment="1"/>
    <xf numFmtId="166" fontId="5" fillId="0" borderId="1" xfId="1" applyNumberFormat="1" applyFont="1" applyBorder="1" applyAlignment="1">
      <alignment horizontal="center" vertical="top" wrapText="1"/>
    </xf>
    <xf numFmtId="166" fontId="4" fillId="0" borderId="1" xfId="1" applyNumberFormat="1" applyFont="1" applyFill="1" applyBorder="1" applyAlignment="1">
      <alignment horizontal="center" vertical="top" wrapText="1"/>
    </xf>
    <xf numFmtId="166" fontId="5" fillId="0" borderId="0" xfId="1" applyNumberFormat="1" applyFont="1" applyBorder="1" applyAlignment="1">
      <alignment horizontal="center" vertical="top" wrapText="1"/>
    </xf>
    <xf numFmtId="166" fontId="4" fillId="0" borderId="1" xfId="1" applyNumberFormat="1" applyFont="1" applyBorder="1" applyAlignment="1">
      <alignment horizontal="center" vertical="top" wrapText="1"/>
    </xf>
    <xf numFmtId="0" fontId="5" fillId="5" borderId="0" xfId="3" applyFont="1" applyFill="1"/>
    <xf numFmtId="0" fontId="8" fillId="5" borderId="0" xfId="2" applyFont="1" applyFill="1"/>
    <xf numFmtId="166" fontId="8" fillId="5" borderId="0" xfId="1" applyNumberFormat="1" applyFont="1" applyFill="1"/>
    <xf numFmtId="0" fontId="13" fillId="6" borderId="0" xfId="0" applyFont="1" applyFill="1"/>
    <xf numFmtId="0" fontId="14" fillId="6" borderId="0" xfId="0" applyFont="1" applyFill="1"/>
    <xf numFmtId="0" fontId="4" fillId="6" borderId="0" xfId="2" applyFont="1" applyFill="1"/>
    <xf numFmtId="0" fontId="6" fillId="6" borderId="0" xfId="0" applyFont="1" applyFill="1"/>
    <xf numFmtId="0" fontId="2" fillId="6" borderId="0" xfId="2" applyFill="1"/>
    <xf numFmtId="166" fontId="3" fillId="0" borderId="1" xfId="1" applyNumberFormat="1" applyFont="1" applyBorder="1" applyAlignment="1">
      <alignment horizontal="center" vertical="center"/>
    </xf>
    <xf numFmtId="0" fontId="13" fillId="0" borderId="0" xfId="2" applyFont="1" applyAlignment="1">
      <alignment vertical="center"/>
    </xf>
    <xf numFmtId="166" fontId="13" fillId="0" borderId="0" xfId="1" applyNumberFormat="1" applyFont="1" applyAlignment="1">
      <alignment vertical="center"/>
    </xf>
    <xf numFmtId="0" fontId="2" fillId="0" borderId="0" xfId="2" applyAlignment="1">
      <alignment vertical="center"/>
    </xf>
    <xf numFmtId="0" fontId="13" fillId="6" borderId="0" xfId="2" applyFont="1" applyFill="1" applyAlignment="1">
      <alignment vertical="center"/>
    </xf>
    <xf numFmtId="166" fontId="2" fillId="0" borderId="0" xfId="2" applyNumberFormat="1" applyAlignment="1">
      <alignment vertical="center"/>
    </xf>
    <xf numFmtId="0" fontId="5" fillId="0" borderId="1" xfId="2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 wrapText="1"/>
    </xf>
    <xf numFmtId="0" fontId="4" fillId="0" borderId="1" xfId="2" applyFont="1" applyBorder="1" applyAlignment="1">
      <alignment vertical="center" wrapText="1"/>
    </xf>
    <xf numFmtId="166" fontId="4" fillId="0" borderId="1" xfId="1" applyNumberFormat="1" applyFont="1" applyFill="1" applyBorder="1" applyAlignment="1">
      <alignment horizontal="center" vertical="center" wrapText="1"/>
    </xf>
    <xf numFmtId="166" fontId="5" fillId="0" borderId="1" xfId="1" applyNumberFormat="1" applyFont="1" applyBorder="1" applyAlignment="1">
      <alignment horizontal="center" vertical="center" wrapText="1"/>
    </xf>
    <xf numFmtId="166" fontId="4" fillId="0" borderId="1" xfId="1" applyNumberFormat="1" applyFont="1" applyBorder="1" applyAlignment="1">
      <alignment vertical="center"/>
    </xf>
    <xf numFmtId="0" fontId="13" fillId="7" borderId="0" xfId="2" applyFont="1" applyFill="1" applyAlignment="1">
      <alignment vertical="center"/>
    </xf>
    <xf numFmtId="166" fontId="13" fillId="7" borderId="0" xfId="1" applyNumberFormat="1" applyFont="1" applyFill="1" applyAlignment="1">
      <alignment vertical="center"/>
    </xf>
    <xf numFmtId="166" fontId="13" fillId="7" borderId="7" xfId="1" applyNumberFormat="1" applyFont="1" applyFill="1" applyBorder="1" applyAlignment="1">
      <alignment vertical="center"/>
    </xf>
    <xf numFmtId="0" fontId="13" fillId="7" borderId="5" xfId="2" applyFont="1" applyFill="1" applyBorder="1" applyAlignment="1">
      <alignment vertical="center"/>
    </xf>
    <xf numFmtId="0" fontId="13" fillId="7" borderId="6" xfId="2" applyFont="1" applyFill="1" applyBorder="1" applyAlignment="1">
      <alignment vertical="center"/>
    </xf>
    <xf numFmtId="166" fontId="13" fillId="7" borderId="6" xfId="1" applyNumberFormat="1" applyFont="1" applyFill="1" applyBorder="1" applyAlignment="1">
      <alignment vertical="center"/>
    </xf>
    <xf numFmtId="166" fontId="13" fillId="7" borderId="1" xfId="1" applyNumberFormat="1" applyFont="1" applyFill="1" applyBorder="1" applyAlignment="1">
      <alignment vertical="center"/>
    </xf>
    <xf numFmtId="0" fontId="3" fillId="7" borderId="0" xfId="2" applyFont="1" applyFill="1" applyAlignment="1">
      <alignment vertical="center"/>
    </xf>
    <xf numFmtId="166" fontId="3" fillId="7" borderId="0" xfId="1" applyNumberFormat="1" applyFont="1" applyFill="1" applyAlignment="1">
      <alignment vertical="center"/>
    </xf>
    <xf numFmtId="0" fontId="15" fillId="0" borderId="0" xfId="2" applyFont="1" applyAlignment="1">
      <alignment vertical="center"/>
    </xf>
    <xf numFmtId="17" fontId="4" fillId="0" borderId="1" xfId="2" quotePrefix="1" applyNumberFormat="1" applyFont="1" applyBorder="1" applyAlignment="1">
      <alignment horizontal="center" vertical="center" wrapText="1"/>
    </xf>
    <xf numFmtId="166" fontId="4" fillId="0" borderId="0" xfId="1" applyNumberFormat="1" applyFont="1" applyFill="1" applyBorder="1" applyAlignment="1">
      <alignment horizontal="center" vertical="top" wrapText="1"/>
    </xf>
    <xf numFmtId="0" fontId="4" fillId="0" borderId="0" xfId="2" applyFont="1" applyBorder="1" applyAlignment="1">
      <alignment horizontal="center" vertical="center" wrapText="1"/>
    </xf>
    <xf numFmtId="0" fontId="4" fillId="0" borderId="0" xfId="2" applyFont="1" applyBorder="1" applyAlignment="1">
      <alignment vertical="center" wrapText="1"/>
    </xf>
    <xf numFmtId="166" fontId="4" fillId="0" borderId="2" xfId="1" applyNumberFormat="1" applyFont="1" applyBorder="1"/>
    <xf numFmtId="166" fontId="2" fillId="0" borderId="0" xfId="2" applyNumberFormat="1" applyFill="1"/>
    <xf numFmtId="166" fontId="5" fillId="0" borderId="1" xfId="1" applyNumberFormat="1" applyFont="1" applyFill="1" applyBorder="1" applyAlignment="1">
      <alignment horizontal="center" vertical="top" wrapText="1"/>
    </xf>
    <xf numFmtId="166" fontId="4" fillId="0" borderId="8" xfId="1" applyNumberFormat="1" applyFont="1" applyFill="1" applyBorder="1" applyAlignment="1">
      <alignment horizontal="center" vertical="top" wrapText="1"/>
    </xf>
    <xf numFmtId="166" fontId="4" fillId="0" borderId="9" xfId="1" applyNumberFormat="1" applyFont="1" applyFill="1" applyBorder="1" applyAlignment="1">
      <alignment horizontal="center" vertical="top" wrapText="1"/>
    </xf>
    <xf numFmtId="166" fontId="4" fillId="0" borderId="8" xfId="1" applyNumberFormat="1" applyFont="1" applyBorder="1" applyAlignment="1">
      <alignment horizontal="center" vertical="top" wrapText="1"/>
    </xf>
    <xf numFmtId="166" fontId="4" fillId="0" borderId="0" xfId="1" applyNumberFormat="1" applyFont="1" applyBorder="1" applyAlignment="1">
      <alignment horizontal="center" vertical="top" wrapText="1"/>
    </xf>
    <xf numFmtId="166" fontId="4" fillId="0" borderId="9" xfId="1" applyNumberFormat="1" applyFont="1" applyBorder="1" applyAlignment="1">
      <alignment horizontal="center" vertical="top" wrapText="1"/>
    </xf>
    <xf numFmtId="166" fontId="4" fillId="0" borderId="0" xfId="1" applyNumberFormat="1" applyFont="1" applyBorder="1"/>
    <xf numFmtId="166" fontId="5" fillId="0" borderId="0" xfId="1" applyNumberFormat="1" applyFont="1" applyFill="1" applyBorder="1" applyAlignment="1">
      <alignment horizontal="center" vertical="top" wrapText="1"/>
    </xf>
    <xf numFmtId="166" fontId="8" fillId="5" borderId="1" xfId="1" applyNumberFormat="1" applyFont="1" applyFill="1" applyBorder="1"/>
    <xf numFmtId="0" fontId="5" fillId="5" borderId="5" xfId="3" applyFont="1" applyFill="1" applyBorder="1"/>
    <xf numFmtId="0" fontId="8" fillId="5" borderId="6" xfId="2" applyFont="1" applyFill="1" applyBorder="1"/>
    <xf numFmtId="166" fontId="8" fillId="5" borderId="6" xfId="1" applyNumberFormat="1" applyFont="1" applyFill="1" applyBorder="1"/>
    <xf numFmtId="166" fontId="8" fillId="5" borderId="10" xfId="1" applyNumberFormat="1" applyFont="1" applyFill="1" applyBorder="1"/>
    <xf numFmtId="166" fontId="5" fillId="0" borderId="1" xfId="1" applyNumberFormat="1" applyFont="1" applyFill="1" applyBorder="1" applyAlignment="1">
      <alignment horizontal="center" vertical="top" wrapText="1"/>
    </xf>
    <xf numFmtId="0" fontId="16" fillId="0" borderId="3" xfId="2" applyFont="1" applyBorder="1" applyAlignment="1">
      <alignment horizontal="center" vertical="center"/>
    </xf>
    <xf numFmtId="0" fontId="3" fillId="0" borderId="4" xfId="2" applyFont="1" applyBorder="1" applyAlignment="1">
      <alignment horizontal="center" vertical="center"/>
    </xf>
    <xf numFmtId="166" fontId="5" fillId="0" borderId="0" xfId="1" applyNumberFormat="1" applyFont="1" applyFill="1" applyBorder="1" applyAlignment="1">
      <alignment horizontal="center" vertical="top" wrapText="1"/>
    </xf>
    <xf numFmtId="0" fontId="3" fillId="0" borderId="3" xfId="2" applyFont="1" applyBorder="1" applyAlignment="1">
      <alignment horizontal="center"/>
    </xf>
    <xf numFmtId="0" fontId="3" fillId="0" borderId="4" xfId="2" applyFont="1" applyBorder="1" applyAlignment="1">
      <alignment horizontal="center"/>
    </xf>
  </cellXfs>
  <cellStyles count="4">
    <cellStyle name="Comma" xfId="1" builtinId="3"/>
    <cellStyle name="Normal" xfId="0" builtinId="0"/>
    <cellStyle name="Normal_BEST OF THE BEST MX13TH JUNE RESULTS" xfId="3"/>
    <cellStyle name="Normal_Uganda MX 2010 Current Standings" xfId="2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9" tint="-0.249977111117893"/>
    <pageSetUpPr fitToPage="1"/>
  </sheetPr>
  <dimension ref="B1:N132"/>
  <sheetViews>
    <sheetView tabSelected="1" topLeftCell="A115" workbookViewId="0">
      <selection activeCell="B130" sqref="B130"/>
    </sheetView>
  </sheetViews>
  <sheetFormatPr defaultColWidth="9.7109375" defaultRowHeight="19.5" customHeight="1" x14ac:dyDescent="0.2"/>
  <cols>
    <col min="1" max="1" width="3.42578125" style="1" customWidth="1"/>
    <col min="2" max="2" width="9.7109375" style="2"/>
    <col min="3" max="3" width="9.7109375" style="1"/>
    <col min="4" max="4" width="36.7109375" style="1" customWidth="1"/>
    <col min="5" max="5" width="7.42578125" style="1" bestFit="1" customWidth="1"/>
    <col min="6" max="9" width="9.7109375" style="26"/>
    <col min="10" max="10" width="17.85546875" style="26" customWidth="1"/>
    <col min="11" max="11" width="19.5703125" style="26" customWidth="1"/>
    <col min="12" max="16384" width="9.7109375" style="1"/>
  </cols>
  <sheetData>
    <row r="1" spans="2:14" s="68" customFormat="1" ht="33.950000000000003" customHeight="1" thickTop="1" thickBot="1" x14ac:dyDescent="0.3">
      <c r="B1" s="89" t="s">
        <v>74</v>
      </c>
      <c r="C1" s="90"/>
      <c r="D1" s="90"/>
      <c r="E1" s="90"/>
      <c r="F1" s="90"/>
      <c r="G1" s="90"/>
      <c r="H1" s="90"/>
      <c r="I1" s="90"/>
      <c r="J1" s="90"/>
      <c r="K1" s="90"/>
    </row>
    <row r="2" spans="2:14" ht="12" customHeight="1" thickTop="1" x14ac:dyDescent="0.25">
      <c r="B2" s="10"/>
      <c r="C2" s="10"/>
      <c r="D2" s="10"/>
      <c r="E2" s="10"/>
      <c r="F2" s="34"/>
      <c r="G2" s="34"/>
      <c r="H2" s="34"/>
      <c r="I2" s="34"/>
      <c r="J2" s="25"/>
    </row>
    <row r="3" spans="2:14" s="50" customFormat="1" ht="33" customHeight="1" x14ac:dyDescent="0.25">
      <c r="B3" s="48"/>
      <c r="C3" s="48"/>
      <c r="D3" s="48"/>
      <c r="E3" s="48"/>
      <c r="F3" s="49"/>
      <c r="G3" s="49"/>
      <c r="H3" s="49"/>
      <c r="I3" s="49"/>
      <c r="J3" s="47" t="s">
        <v>71</v>
      </c>
      <c r="K3" s="47" t="s">
        <v>72</v>
      </c>
    </row>
    <row r="4" spans="2:14" s="50" customFormat="1" ht="33" customHeight="1" x14ac:dyDescent="0.25">
      <c r="B4" s="59" t="s">
        <v>10</v>
      </c>
      <c r="C4" s="59"/>
      <c r="D4" s="59"/>
      <c r="E4" s="59"/>
      <c r="F4" s="60"/>
      <c r="G4" s="60"/>
      <c r="H4" s="60"/>
      <c r="I4" s="60"/>
      <c r="J4" s="61">
        <f>SUM(J5+J6+J7)</f>
        <v>2354</v>
      </c>
      <c r="K4" s="61">
        <f>SUM(K5+K6+K7)</f>
        <v>1881</v>
      </c>
      <c r="N4" s="52"/>
    </row>
    <row r="5" spans="2:14" s="50" customFormat="1" ht="33" customHeight="1" x14ac:dyDescent="0.25">
      <c r="B5" s="51"/>
      <c r="C5" s="62" t="s">
        <v>75</v>
      </c>
      <c r="D5" s="63"/>
      <c r="E5" s="63"/>
      <c r="F5" s="64"/>
      <c r="G5" s="64"/>
      <c r="H5" s="64"/>
      <c r="I5" s="64"/>
      <c r="J5" s="65">
        <f>'ROUND 1 - NAIROBI (2)'!J5</f>
        <v>1633</v>
      </c>
      <c r="K5" s="65">
        <f>'ROUND 1 - NAIROBI (2)'!K5</f>
        <v>706</v>
      </c>
      <c r="M5" s="52"/>
      <c r="N5" s="52"/>
    </row>
    <row r="6" spans="2:14" s="50" customFormat="1" ht="33" customHeight="1" x14ac:dyDescent="0.25">
      <c r="B6" s="51"/>
      <c r="C6" s="62" t="s">
        <v>116</v>
      </c>
      <c r="D6" s="63"/>
      <c r="E6" s="63"/>
      <c r="F6" s="64"/>
      <c r="G6" s="64"/>
      <c r="H6" s="64"/>
      <c r="I6" s="64"/>
      <c r="J6" s="65">
        <f>'ROUND 2 - KAMPALA'!J5</f>
        <v>721</v>
      </c>
      <c r="K6" s="65">
        <f>'ROUND 2 - KAMPALA'!K5</f>
        <v>1175</v>
      </c>
      <c r="N6" s="52"/>
    </row>
    <row r="7" spans="2:14" s="50" customFormat="1" ht="33" customHeight="1" x14ac:dyDescent="0.25">
      <c r="B7" s="51"/>
      <c r="C7" s="62" t="s">
        <v>148</v>
      </c>
      <c r="D7" s="63"/>
      <c r="E7" s="63"/>
      <c r="F7" s="64"/>
      <c r="G7" s="64"/>
      <c r="H7" s="64"/>
      <c r="I7" s="64"/>
      <c r="J7" s="65"/>
      <c r="K7" s="65"/>
      <c r="L7" s="52"/>
      <c r="M7" s="52"/>
      <c r="N7" s="52"/>
    </row>
    <row r="8" spans="2:14" ht="15" customHeight="1" x14ac:dyDescent="0.2">
      <c r="L8" s="19"/>
      <c r="M8" s="19"/>
    </row>
    <row r="9" spans="2:14" ht="19.5" customHeight="1" x14ac:dyDescent="0.35">
      <c r="B9" s="42" t="s">
        <v>56</v>
      </c>
      <c r="C9" s="43"/>
      <c r="J9" s="88" t="s">
        <v>2</v>
      </c>
      <c r="K9" s="88"/>
      <c r="L9" s="19"/>
      <c r="M9" s="19"/>
    </row>
    <row r="10" spans="2:14" ht="34.5" customHeight="1" x14ac:dyDescent="0.2">
      <c r="B10" s="11" t="s">
        <v>57</v>
      </c>
      <c r="C10" s="12" t="s">
        <v>58</v>
      </c>
      <c r="D10" s="11" t="s">
        <v>59</v>
      </c>
      <c r="E10" s="11" t="s">
        <v>70</v>
      </c>
      <c r="F10" s="35" t="s">
        <v>60</v>
      </c>
      <c r="G10" s="35" t="s">
        <v>61</v>
      </c>
      <c r="H10" s="35" t="s">
        <v>62</v>
      </c>
      <c r="I10" s="35" t="s">
        <v>63</v>
      </c>
      <c r="J10" s="29" t="s">
        <v>71</v>
      </c>
      <c r="K10" s="29" t="s">
        <v>72</v>
      </c>
      <c r="L10" s="19"/>
      <c r="M10" s="19"/>
    </row>
    <row r="11" spans="2:14" s="50" customFormat="1" ht="19.5" customHeight="1" x14ac:dyDescent="0.25">
      <c r="B11" s="53">
        <v>1</v>
      </c>
      <c r="C11" s="54">
        <v>7</v>
      </c>
      <c r="D11" s="55" t="s">
        <v>66</v>
      </c>
      <c r="E11" s="55" t="s">
        <v>73</v>
      </c>
      <c r="F11" s="56">
        <v>50</v>
      </c>
      <c r="G11" s="56">
        <v>57</v>
      </c>
      <c r="H11" s="56"/>
      <c r="I11" s="57">
        <f t="shared" ref="I11:I23" si="0">SUM(F11:H11)</f>
        <v>107</v>
      </c>
      <c r="J11" s="58">
        <f t="shared" ref="J11:J23" si="1">IF(E11="KY",I11,0)</f>
        <v>0</v>
      </c>
      <c r="K11" s="58">
        <f t="shared" ref="K11:K23" si="2">IF(E11="UG",I11,0)</f>
        <v>107</v>
      </c>
      <c r="L11" s="52"/>
      <c r="M11" s="52"/>
    </row>
    <row r="12" spans="2:14" s="50" customFormat="1" ht="19.5" customHeight="1" x14ac:dyDescent="0.25">
      <c r="B12" s="53">
        <v>2</v>
      </c>
      <c r="C12" s="54">
        <v>24</v>
      </c>
      <c r="D12" s="55" t="s">
        <v>11</v>
      </c>
      <c r="E12" s="55" t="s">
        <v>73</v>
      </c>
      <c r="F12" s="56">
        <v>53</v>
      </c>
      <c r="G12" s="56">
        <v>54</v>
      </c>
      <c r="H12" s="56"/>
      <c r="I12" s="57">
        <f t="shared" si="0"/>
        <v>107</v>
      </c>
      <c r="J12" s="58">
        <f t="shared" si="1"/>
        <v>0</v>
      </c>
      <c r="K12" s="58">
        <f t="shared" si="2"/>
        <v>107</v>
      </c>
      <c r="L12" s="52"/>
      <c r="M12" s="52"/>
    </row>
    <row r="13" spans="2:14" s="50" customFormat="1" ht="19.5" customHeight="1" x14ac:dyDescent="0.25">
      <c r="B13" s="53">
        <v>3</v>
      </c>
      <c r="C13" s="54">
        <v>24</v>
      </c>
      <c r="D13" s="55" t="s">
        <v>19</v>
      </c>
      <c r="E13" s="55" t="s">
        <v>0</v>
      </c>
      <c r="F13" s="56">
        <v>44</v>
      </c>
      <c r="G13" s="56">
        <v>45</v>
      </c>
      <c r="H13" s="56"/>
      <c r="I13" s="57">
        <f t="shared" si="0"/>
        <v>89</v>
      </c>
      <c r="J13" s="58">
        <f t="shared" si="1"/>
        <v>89</v>
      </c>
      <c r="K13" s="58">
        <f t="shared" si="2"/>
        <v>0</v>
      </c>
      <c r="L13" s="52"/>
      <c r="M13" s="52"/>
    </row>
    <row r="14" spans="2:14" s="50" customFormat="1" ht="19.5" customHeight="1" x14ac:dyDescent="0.25">
      <c r="B14" s="53">
        <v>4</v>
      </c>
      <c r="C14" s="54">
        <v>40</v>
      </c>
      <c r="D14" s="55" t="s">
        <v>42</v>
      </c>
      <c r="E14" s="55" t="s">
        <v>41</v>
      </c>
      <c r="F14" s="56">
        <v>48</v>
      </c>
      <c r="G14" s="56">
        <v>34</v>
      </c>
      <c r="H14" s="56"/>
      <c r="I14" s="57">
        <f t="shared" si="0"/>
        <v>82</v>
      </c>
      <c r="J14" s="58">
        <f t="shared" si="1"/>
        <v>82</v>
      </c>
      <c r="K14" s="58">
        <f t="shared" si="2"/>
        <v>0</v>
      </c>
      <c r="L14" s="52"/>
      <c r="M14" s="52"/>
    </row>
    <row r="15" spans="2:14" s="50" customFormat="1" ht="19.5" customHeight="1" x14ac:dyDescent="0.25">
      <c r="B15" s="53">
        <v>5</v>
      </c>
      <c r="C15" s="69" t="s">
        <v>79</v>
      </c>
      <c r="D15" s="55" t="s">
        <v>43</v>
      </c>
      <c r="E15" s="55" t="s">
        <v>44</v>
      </c>
      <c r="F15" s="56">
        <v>40</v>
      </c>
      <c r="G15" s="56">
        <v>33</v>
      </c>
      <c r="H15" s="56"/>
      <c r="I15" s="57">
        <f t="shared" si="0"/>
        <v>73</v>
      </c>
      <c r="J15" s="58">
        <f t="shared" si="1"/>
        <v>73</v>
      </c>
      <c r="K15" s="58">
        <f t="shared" si="2"/>
        <v>0</v>
      </c>
      <c r="L15" s="52"/>
      <c r="M15" s="52"/>
    </row>
    <row r="16" spans="2:14" s="50" customFormat="1" ht="19.5" customHeight="1" x14ac:dyDescent="0.25">
      <c r="B16" s="53">
        <v>6</v>
      </c>
      <c r="C16" s="54">
        <v>99</v>
      </c>
      <c r="D16" s="55" t="s">
        <v>21</v>
      </c>
      <c r="E16" s="55" t="s">
        <v>73</v>
      </c>
      <c r="F16" s="56">
        <v>36</v>
      </c>
      <c r="G16" s="56">
        <v>29</v>
      </c>
      <c r="H16" s="56"/>
      <c r="I16" s="57">
        <f t="shared" si="0"/>
        <v>65</v>
      </c>
      <c r="J16" s="58">
        <f t="shared" si="1"/>
        <v>0</v>
      </c>
      <c r="K16" s="58">
        <f t="shared" si="2"/>
        <v>65</v>
      </c>
      <c r="L16" s="52"/>
      <c r="M16" s="52"/>
    </row>
    <row r="17" spans="2:13" s="50" customFormat="1" ht="19.5" customHeight="1" x14ac:dyDescent="0.25">
      <c r="B17" s="53">
        <v>7</v>
      </c>
      <c r="C17" s="54">
        <v>28</v>
      </c>
      <c r="D17" s="55" t="s">
        <v>78</v>
      </c>
      <c r="E17" s="55" t="s">
        <v>73</v>
      </c>
      <c r="F17" s="56">
        <v>30</v>
      </c>
      <c r="G17" s="56">
        <v>25</v>
      </c>
      <c r="H17" s="56"/>
      <c r="I17" s="57">
        <f t="shared" si="0"/>
        <v>55</v>
      </c>
      <c r="J17" s="58">
        <f t="shared" si="1"/>
        <v>0</v>
      </c>
      <c r="K17" s="58">
        <f t="shared" si="2"/>
        <v>55</v>
      </c>
      <c r="L17" s="52"/>
      <c r="M17" s="52"/>
    </row>
    <row r="18" spans="2:13" s="50" customFormat="1" ht="19.5" customHeight="1" x14ac:dyDescent="0.25">
      <c r="B18" s="53">
        <v>8</v>
      </c>
      <c r="C18" s="54">
        <v>8</v>
      </c>
      <c r="D18" s="55" t="s">
        <v>77</v>
      </c>
      <c r="E18" s="55" t="s">
        <v>41</v>
      </c>
      <c r="F18" s="56">
        <v>24</v>
      </c>
      <c r="G18" s="56">
        <v>28</v>
      </c>
      <c r="H18" s="56"/>
      <c r="I18" s="57">
        <f t="shared" si="0"/>
        <v>52</v>
      </c>
      <c r="J18" s="58">
        <f t="shared" si="1"/>
        <v>52</v>
      </c>
      <c r="K18" s="58">
        <f t="shared" si="2"/>
        <v>0</v>
      </c>
      <c r="L18" s="52"/>
      <c r="M18" s="52"/>
    </row>
    <row r="19" spans="2:13" s="50" customFormat="1" ht="19.5" customHeight="1" x14ac:dyDescent="0.25">
      <c r="B19" s="53">
        <v>9</v>
      </c>
      <c r="C19" s="54">
        <v>333</v>
      </c>
      <c r="D19" s="55" t="s">
        <v>20</v>
      </c>
      <c r="E19" s="55" t="s">
        <v>73</v>
      </c>
      <c r="F19" s="56">
        <v>27</v>
      </c>
      <c r="G19" s="56">
        <v>14</v>
      </c>
      <c r="H19" s="56"/>
      <c r="I19" s="57">
        <f t="shared" si="0"/>
        <v>41</v>
      </c>
      <c r="J19" s="58">
        <f t="shared" si="1"/>
        <v>0</v>
      </c>
      <c r="K19" s="58">
        <f t="shared" si="2"/>
        <v>41</v>
      </c>
      <c r="L19" s="52"/>
      <c r="M19" s="52"/>
    </row>
    <row r="20" spans="2:13" s="50" customFormat="1" ht="19.5" customHeight="1" x14ac:dyDescent="0.25">
      <c r="B20" s="53">
        <v>10</v>
      </c>
      <c r="C20" s="54">
        <v>475</v>
      </c>
      <c r="D20" s="55" t="s">
        <v>76</v>
      </c>
      <c r="E20" s="55" t="s">
        <v>0</v>
      </c>
      <c r="F20" s="56">
        <v>35</v>
      </c>
      <c r="G20" s="56">
        <v>0</v>
      </c>
      <c r="H20" s="56"/>
      <c r="I20" s="57">
        <f t="shared" si="0"/>
        <v>35</v>
      </c>
      <c r="J20" s="58">
        <f t="shared" si="1"/>
        <v>35</v>
      </c>
      <c r="K20" s="58">
        <f t="shared" si="2"/>
        <v>0</v>
      </c>
      <c r="L20" s="52"/>
      <c r="M20" s="52"/>
    </row>
    <row r="21" spans="2:13" s="50" customFormat="1" ht="19.5" customHeight="1" x14ac:dyDescent="0.25">
      <c r="B21" s="53">
        <v>11</v>
      </c>
      <c r="C21" s="54">
        <v>112</v>
      </c>
      <c r="D21" s="55" t="s">
        <v>118</v>
      </c>
      <c r="E21" s="55" t="s">
        <v>73</v>
      </c>
      <c r="F21" s="56">
        <v>0</v>
      </c>
      <c r="G21" s="56">
        <v>22</v>
      </c>
      <c r="H21" s="56"/>
      <c r="I21" s="57">
        <f t="shared" si="0"/>
        <v>22</v>
      </c>
      <c r="J21" s="58">
        <f t="shared" si="1"/>
        <v>0</v>
      </c>
      <c r="K21" s="58">
        <f t="shared" si="2"/>
        <v>22</v>
      </c>
      <c r="L21" s="52"/>
      <c r="M21" s="52"/>
    </row>
    <row r="22" spans="2:13" s="50" customFormat="1" ht="19.5" customHeight="1" x14ac:dyDescent="0.25">
      <c r="B22" s="53">
        <v>12</v>
      </c>
      <c r="C22" s="54">
        <v>4</v>
      </c>
      <c r="D22" s="55" t="s">
        <v>119</v>
      </c>
      <c r="E22" s="55" t="s">
        <v>73</v>
      </c>
      <c r="F22" s="56">
        <v>0</v>
      </c>
      <c r="G22" s="56">
        <v>17</v>
      </c>
      <c r="H22" s="56"/>
      <c r="I22" s="57">
        <f t="shared" si="0"/>
        <v>17</v>
      </c>
      <c r="J22" s="58">
        <f t="shared" si="1"/>
        <v>0</v>
      </c>
      <c r="K22" s="58">
        <f t="shared" si="2"/>
        <v>17</v>
      </c>
      <c r="L22" s="52"/>
      <c r="M22" s="52"/>
    </row>
    <row r="23" spans="2:13" s="50" customFormat="1" ht="19.5" customHeight="1" x14ac:dyDescent="0.25">
      <c r="B23" s="53">
        <v>13</v>
      </c>
      <c r="C23" s="54">
        <v>55</v>
      </c>
      <c r="D23" s="55" t="s">
        <v>120</v>
      </c>
      <c r="E23" s="55" t="s">
        <v>73</v>
      </c>
      <c r="F23" s="56">
        <v>0</v>
      </c>
      <c r="G23" s="56">
        <v>4</v>
      </c>
      <c r="H23" s="56"/>
      <c r="I23" s="57">
        <f t="shared" si="0"/>
        <v>4</v>
      </c>
      <c r="J23" s="58">
        <f t="shared" si="1"/>
        <v>0</v>
      </c>
      <c r="K23" s="58">
        <f t="shared" si="2"/>
        <v>4</v>
      </c>
      <c r="L23" s="52"/>
      <c r="M23" s="52"/>
    </row>
    <row r="24" spans="2:13" ht="19.5" customHeight="1" x14ac:dyDescent="0.25">
      <c r="B24" s="5"/>
      <c r="C24" s="6"/>
      <c r="D24" s="7"/>
      <c r="E24" s="7"/>
      <c r="F24" s="36">
        <f>SUM(F11:F23)</f>
        <v>387</v>
      </c>
      <c r="G24" s="36">
        <f>SUM(G11:G23)</f>
        <v>362</v>
      </c>
      <c r="H24" s="36">
        <f>SUM(H11:H23)</f>
        <v>0</v>
      </c>
      <c r="I24" s="37"/>
      <c r="J24" s="23">
        <f>SUM(J11:J23)</f>
        <v>331</v>
      </c>
      <c r="K24" s="23">
        <f>SUM(K11:K23)</f>
        <v>418</v>
      </c>
      <c r="L24" s="19"/>
      <c r="M24" s="19"/>
    </row>
    <row r="25" spans="2:13" ht="12" customHeight="1" x14ac:dyDescent="0.25">
      <c r="B25" s="44"/>
      <c r="C25" s="45"/>
      <c r="L25" s="19"/>
      <c r="M25" s="19"/>
    </row>
    <row r="26" spans="2:13" ht="19.5" customHeight="1" x14ac:dyDescent="0.3">
      <c r="B26" s="42" t="s">
        <v>3</v>
      </c>
      <c r="C26" s="46"/>
      <c r="J26" s="88" t="s">
        <v>2</v>
      </c>
      <c r="K26" s="88"/>
      <c r="L26" s="19"/>
      <c r="M26" s="19"/>
    </row>
    <row r="27" spans="2:13" ht="33" customHeight="1" x14ac:dyDescent="0.2">
      <c r="B27" s="11" t="s">
        <v>57</v>
      </c>
      <c r="C27" s="12" t="s">
        <v>58</v>
      </c>
      <c r="D27" s="11" t="s">
        <v>59</v>
      </c>
      <c r="E27" s="11" t="s">
        <v>70</v>
      </c>
      <c r="F27" s="35" t="s">
        <v>60</v>
      </c>
      <c r="G27" s="35" t="s">
        <v>61</v>
      </c>
      <c r="H27" s="35" t="s">
        <v>62</v>
      </c>
      <c r="I27" s="35" t="s">
        <v>63</v>
      </c>
      <c r="J27" s="29" t="s">
        <v>71</v>
      </c>
      <c r="K27" s="29" t="s">
        <v>72</v>
      </c>
      <c r="L27" s="19"/>
      <c r="M27" s="19"/>
    </row>
    <row r="28" spans="2:13" s="50" customFormat="1" ht="19.5" customHeight="1" x14ac:dyDescent="0.25">
      <c r="B28" s="53">
        <v>1</v>
      </c>
      <c r="C28" s="54">
        <v>99</v>
      </c>
      <c r="D28" s="55" t="s">
        <v>65</v>
      </c>
      <c r="E28" s="55" t="s">
        <v>73</v>
      </c>
      <c r="F28" s="56">
        <v>46</v>
      </c>
      <c r="G28" s="56">
        <v>49</v>
      </c>
      <c r="H28" s="56"/>
      <c r="I28" s="57">
        <f t="shared" ref="I28:I45" si="3">SUM(F28:H28)</f>
        <v>95</v>
      </c>
      <c r="J28" s="58">
        <f t="shared" ref="J28:J45" si="4">IF(E28="KY",I28,0)</f>
        <v>0</v>
      </c>
      <c r="K28" s="58">
        <f t="shared" ref="K28:K45" si="5">IF(E28="UG",I28,0)</f>
        <v>95</v>
      </c>
      <c r="L28" s="52"/>
      <c r="M28" s="52"/>
    </row>
    <row r="29" spans="2:13" s="50" customFormat="1" ht="19.5" customHeight="1" x14ac:dyDescent="0.25">
      <c r="B29" s="53">
        <v>2</v>
      </c>
      <c r="C29" s="54">
        <v>20</v>
      </c>
      <c r="D29" s="55" t="s">
        <v>22</v>
      </c>
      <c r="E29" s="55" t="s">
        <v>73</v>
      </c>
      <c r="F29" s="56">
        <v>39</v>
      </c>
      <c r="G29" s="56">
        <v>52</v>
      </c>
      <c r="H29" s="56"/>
      <c r="I29" s="57">
        <f t="shared" si="3"/>
        <v>91</v>
      </c>
      <c r="J29" s="58">
        <f t="shared" si="4"/>
        <v>0</v>
      </c>
      <c r="K29" s="58">
        <f t="shared" si="5"/>
        <v>91</v>
      </c>
      <c r="L29" s="52"/>
      <c r="M29" s="52"/>
    </row>
    <row r="30" spans="2:13" s="50" customFormat="1" ht="19.5" customHeight="1" x14ac:dyDescent="0.25">
      <c r="B30" s="53">
        <v>3</v>
      </c>
      <c r="C30" s="54">
        <v>55</v>
      </c>
      <c r="D30" s="55" t="s">
        <v>80</v>
      </c>
      <c r="E30" s="55" t="s">
        <v>73</v>
      </c>
      <c r="F30" s="56">
        <v>45</v>
      </c>
      <c r="G30" s="56">
        <v>46</v>
      </c>
      <c r="H30" s="56"/>
      <c r="I30" s="57">
        <f t="shared" si="3"/>
        <v>91</v>
      </c>
      <c r="J30" s="58">
        <f t="shared" si="4"/>
        <v>0</v>
      </c>
      <c r="K30" s="58">
        <f t="shared" si="5"/>
        <v>91</v>
      </c>
      <c r="L30" s="52"/>
      <c r="M30" s="52"/>
    </row>
    <row r="31" spans="2:13" s="50" customFormat="1" ht="19.5" customHeight="1" x14ac:dyDescent="0.25">
      <c r="B31" s="53">
        <v>4</v>
      </c>
      <c r="C31" s="54">
        <v>67</v>
      </c>
      <c r="D31" s="55" t="s">
        <v>31</v>
      </c>
      <c r="E31" s="55" t="s">
        <v>44</v>
      </c>
      <c r="F31" s="56">
        <v>60</v>
      </c>
      <c r="G31" s="56">
        <v>0</v>
      </c>
      <c r="H31" s="56"/>
      <c r="I31" s="57">
        <f t="shared" si="3"/>
        <v>60</v>
      </c>
      <c r="J31" s="58">
        <f t="shared" si="4"/>
        <v>60</v>
      </c>
      <c r="K31" s="58">
        <f t="shared" si="5"/>
        <v>0</v>
      </c>
      <c r="L31" s="52"/>
      <c r="M31" s="52"/>
    </row>
    <row r="32" spans="2:13" s="50" customFormat="1" ht="19.5" customHeight="1" x14ac:dyDescent="0.25">
      <c r="B32" s="53">
        <v>5</v>
      </c>
      <c r="C32" s="54">
        <v>73</v>
      </c>
      <c r="D32" s="55" t="s">
        <v>32</v>
      </c>
      <c r="E32" s="55" t="s">
        <v>44</v>
      </c>
      <c r="F32" s="56">
        <v>21</v>
      </c>
      <c r="G32" s="56">
        <v>28</v>
      </c>
      <c r="H32" s="56"/>
      <c r="I32" s="57">
        <f t="shared" si="3"/>
        <v>49</v>
      </c>
      <c r="J32" s="58">
        <f t="shared" si="4"/>
        <v>49</v>
      </c>
      <c r="K32" s="58">
        <f t="shared" si="5"/>
        <v>0</v>
      </c>
      <c r="L32" s="52"/>
      <c r="M32" s="52"/>
    </row>
    <row r="33" spans="2:13" s="50" customFormat="1" ht="19.5" customHeight="1" x14ac:dyDescent="0.25">
      <c r="B33" s="53">
        <v>6</v>
      </c>
      <c r="C33" s="54">
        <v>111</v>
      </c>
      <c r="D33" s="55" t="s">
        <v>82</v>
      </c>
      <c r="E33" s="55" t="s">
        <v>0</v>
      </c>
      <c r="F33" s="56">
        <v>20</v>
      </c>
      <c r="G33" s="56">
        <v>23</v>
      </c>
      <c r="H33" s="56"/>
      <c r="I33" s="57">
        <f t="shared" si="3"/>
        <v>43</v>
      </c>
      <c r="J33" s="58">
        <f t="shared" si="4"/>
        <v>43</v>
      </c>
      <c r="K33" s="58">
        <f t="shared" si="5"/>
        <v>0</v>
      </c>
      <c r="L33" s="52"/>
      <c r="M33" s="52"/>
    </row>
    <row r="34" spans="2:13" s="50" customFormat="1" ht="19.5" customHeight="1" x14ac:dyDescent="0.25">
      <c r="B34" s="53">
        <v>7</v>
      </c>
      <c r="C34" s="54">
        <v>555</v>
      </c>
      <c r="D34" s="55" t="s">
        <v>38</v>
      </c>
      <c r="E34" s="55" t="s">
        <v>73</v>
      </c>
      <c r="F34" s="56">
        <v>17</v>
      </c>
      <c r="G34" s="56">
        <v>25</v>
      </c>
      <c r="H34" s="56"/>
      <c r="I34" s="57">
        <f t="shared" si="3"/>
        <v>42</v>
      </c>
      <c r="J34" s="58">
        <f t="shared" si="4"/>
        <v>0</v>
      </c>
      <c r="K34" s="58">
        <f t="shared" si="5"/>
        <v>42</v>
      </c>
      <c r="L34" s="52"/>
      <c r="M34" s="52"/>
    </row>
    <row r="35" spans="2:13" s="50" customFormat="1" ht="19.5" customHeight="1" x14ac:dyDescent="0.25">
      <c r="B35" s="53">
        <v>8</v>
      </c>
      <c r="C35" s="54">
        <v>360</v>
      </c>
      <c r="D35" s="55" t="s">
        <v>46</v>
      </c>
      <c r="E35" s="55" t="s">
        <v>44</v>
      </c>
      <c r="F35" s="56">
        <v>41</v>
      </c>
      <c r="G35" s="56">
        <v>0</v>
      </c>
      <c r="H35" s="56"/>
      <c r="I35" s="57">
        <f t="shared" si="3"/>
        <v>41</v>
      </c>
      <c r="J35" s="58">
        <f t="shared" si="4"/>
        <v>41</v>
      </c>
      <c r="K35" s="58">
        <f t="shared" si="5"/>
        <v>0</v>
      </c>
      <c r="L35" s="52"/>
      <c r="M35" s="52"/>
    </row>
    <row r="36" spans="2:13" s="50" customFormat="1" ht="19.5" customHeight="1" x14ac:dyDescent="0.25">
      <c r="B36" s="53">
        <v>9</v>
      </c>
      <c r="C36" s="54">
        <v>38</v>
      </c>
      <c r="D36" s="55" t="s">
        <v>33</v>
      </c>
      <c r="E36" s="55" t="s">
        <v>44</v>
      </c>
      <c r="F36" s="56">
        <v>38</v>
      </c>
      <c r="G36" s="56">
        <v>0</v>
      </c>
      <c r="H36" s="56"/>
      <c r="I36" s="57">
        <f t="shared" si="3"/>
        <v>38</v>
      </c>
      <c r="J36" s="58">
        <f t="shared" si="4"/>
        <v>38</v>
      </c>
      <c r="K36" s="58">
        <f t="shared" si="5"/>
        <v>0</v>
      </c>
      <c r="L36" s="52"/>
      <c r="M36" s="52"/>
    </row>
    <row r="37" spans="2:13" s="50" customFormat="1" ht="19.5" customHeight="1" x14ac:dyDescent="0.25">
      <c r="B37" s="53">
        <v>10</v>
      </c>
      <c r="C37" s="54">
        <v>113</v>
      </c>
      <c r="D37" s="55" t="s">
        <v>17</v>
      </c>
      <c r="E37" s="55" t="s">
        <v>0</v>
      </c>
      <c r="F37" s="56">
        <v>37</v>
      </c>
      <c r="G37" s="56">
        <v>0</v>
      </c>
      <c r="H37" s="56"/>
      <c r="I37" s="57">
        <f t="shared" si="3"/>
        <v>37</v>
      </c>
      <c r="J37" s="58">
        <f t="shared" si="4"/>
        <v>37</v>
      </c>
      <c r="K37" s="58">
        <f t="shared" si="5"/>
        <v>0</v>
      </c>
      <c r="L37" s="52"/>
      <c r="M37" s="52"/>
    </row>
    <row r="38" spans="2:13" s="50" customFormat="1" ht="19.5" customHeight="1" x14ac:dyDescent="0.25">
      <c r="B38" s="53">
        <v>11</v>
      </c>
      <c r="C38" s="54">
        <v>6</v>
      </c>
      <c r="D38" s="55" t="s">
        <v>123</v>
      </c>
      <c r="E38" s="55" t="s">
        <v>73</v>
      </c>
      <c r="F38" s="56">
        <v>0</v>
      </c>
      <c r="G38" s="56">
        <v>36</v>
      </c>
      <c r="H38" s="56"/>
      <c r="I38" s="57">
        <f t="shared" si="3"/>
        <v>36</v>
      </c>
      <c r="J38" s="58">
        <f t="shared" ref="J38" si="6">IF(E38="KY",I38,0)</f>
        <v>0</v>
      </c>
      <c r="K38" s="58">
        <f t="shared" ref="K38" si="7">IF(E38="UG",I38,0)</f>
        <v>36</v>
      </c>
      <c r="L38" s="52"/>
      <c r="M38" s="52"/>
    </row>
    <row r="39" spans="2:13" s="50" customFormat="1" ht="19.5" customHeight="1" x14ac:dyDescent="0.25">
      <c r="B39" s="53">
        <v>12</v>
      </c>
      <c r="C39" s="54">
        <v>112</v>
      </c>
      <c r="D39" s="55" t="s">
        <v>122</v>
      </c>
      <c r="E39" s="55" t="s">
        <v>73</v>
      </c>
      <c r="F39" s="56">
        <v>0</v>
      </c>
      <c r="G39" s="56">
        <v>34</v>
      </c>
      <c r="H39" s="56"/>
      <c r="I39" s="57">
        <f t="shared" si="3"/>
        <v>34</v>
      </c>
      <c r="J39" s="58">
        <f t="shared" si="4"/>
        <v>0</v>
      </c>
      <c r="K39" s="58">
        <f t="shared" si="5"/>
        <v>34</v>
      </c>
      <c r="L39" s="52"/>
      <c r="M39" s="52"/>
    </row>
    <row r="40" spans="2:13" s="50" customFormat="1" ht="19.5" customHeight="1" x14ac:dyDescent="0.25">
      <c r="B40" s="53">
        <v>13</v>
      </c>
      <c r="C40" s="54">
        <v>26</v>
      </c>
      <c r="D40" s="55" t="s">
        <v>121</v>
      </c>
      <c r="E40" s="55" t="s">
        <v>73</v>
      </c>
      <c r="F40" s="56">
        <v>0</v>
      </c>
      <c r="G40" s="56">
        <v>33</v>
      </c>
      <c r="H40" s="56"/>
      <c r="I40" s="57">
        <f t="shared" si="3"/>
        <v>33</v>
      </c>
      <c r="J40" s="58">
        <f t="shared" si="4"/>
        <v>0</v>
      </c>
      <c r="K40" s="58">
        <f t="shared" si="5"/>
        <v>33</v>
      </c>
      <c r="L40" s="52"/>
      <c r="M40" s="52"/>
    </row>
    <row r="41" spans="2:13" s="50" customFormat="1" ht="19.5" customHeight="1" x14ac:dyDescent="0.25">
      <c r="B41" s="53">
        <v>14</v>
      </c>
      <c r="C41" s="54">
        <v>37</v>
      </c>
      <c r="D41" s="55" t="s">
        <v>45</v>
      </c>
      <c r="E41" s="55" t="s">
        <v>44</v>
      </c>
      <c r="F41" s="56">
        <v>30</v>
      </c>
      <c r="G41" s="56">
        <v>0</v>
      </c>
      <c r="H41" s="56"/>
      <c r="I41" s="57">
        <f t="shared" si="3"/>
        <v>30</v>
      </c>
      <c r="J41" s="58">
        <f t="shared" si="4"/>
        <v>30</v>
      </c>
      <c r="K41" s="58">
        <f t="shared" si="5"/>
        <v>0</v>
      </c>
      <c r="L41" s="52"/>
      <c r="M41" s="52"/>
    </row>
    <row r="42" spans="2:13" s="50" customFormat="1" ht="19.5" customHeight="1" x14ac:dyDescent="0.25">
      <c r="B42" s="53">
        <v>15</v>
      </c>
      <c r="C42" s="54">
        <v>787</v>
      </c>
      <c r="D42" s="55" t="s">
        <v>81</v>
      </c>
      <c r="E42" s="55" t="s">
        <v>0</v>
      </c>
      <c r="F42" s="56">
        <v>27</v>
      </c>
      <c r="G42" s="56">
        <v>0</v>
      </c>
      <c r="H42" s="56"/>
      <c r="I42" s="57">
        <f t="shared" si="3"/>
        <v>27</v>
      </c>
      <c r="J42" s="58">
        <f t="shared" si="4"/>
        <v>27</v>
      </c>
      <c r="K42" s="58">
        <f t="shared" si="5"/>
        <v>0</v>
      </c>
      <c r="L42" s="52"/>
      <c r="M42" s="52"/>
    </row>
    <row r="43" spans="2:13" s="50" customFormat="1" ht="19.5" customHeight="1" x14ac:dyDescent="0.25">
      <c r="B43" s="53">
        <v>16</v>
      </c>
      <c r="C43" s="54">
        <v>111</v>
      </c>
      <c r="D43" s="55" t="s">
        <v>125</v>
      </c>
      <c r="E43" s="55" t="s">
        <v>73</v>
      </c>
      <c r="F43" s="56">
        <v>0</v>
      </c>
      <c r="G43" s="56">
        <v>22</v>
      </c>
      <c r="H43" s="56"/>
      <c r="I43" s="57">
        <f t="shared" si="3"/>
        <v>22</v>
      </c>
      <c r="J43" s="58">
        <f t="shared" si="4"/>
        <v>0</v>
      </c>
      <c r="K43" s="58">
        <f t="shared" si="5"/>
        <v>22</v>
      </c>
      <c r="L43" s="52"/>
      <c r="M43" s="52"/>
    </row>
    <row r="44" spans="2:13" s="50" customFormat="1" ht="19.5" customHeight="1" x14ac:dyDescent="0.25">
      <c r="B44" s="53">
        <v>17</v>
      </c>
      <c r="C44" s="54">
        <v>47</v>
      </c>
      <c r="D44" s="55" t="s">
        <v>84</v>
      </c>
      <c r="E44" s="55" t="s">
        <v>0</v>
      </c>
      <c r="F44" s="56">
        <v>19</v>
      </c>
      <c r="G44" s="56">
        <v>0</v>
      </c>
      <c r="H44" s="56"/>
      <c r="I44" s="57">
        <f t="shared" si="3"/>
        <v>19</v>
      </c>
      <c r="J44" s="58">
        <f t="shared" si="4"/>
        <v>19</v>
      </c>
      <c r="K44" s="58">
        <f t="shared" si="5"/>
        <v>0</v>
      </c>
      <c r="L44" s="52"/>
      <c r="M44" s="52"/>
    </row>
    <row r="45" spans="2:13" s="50" customFormat="1" ht="19.5" customHeight="1" x14ac:dyDescent="0.25">
      <c r="B45" s="53">
        <v>18</v>
      </c>
      <c r="C45" s="54">
        <v>11</v>
      </c>
      <c r="D45" s="55" t="s">
        <v>83</v>
      </c>
      <c r="E45" s="55" t="s">
        <v>73</v>
      </c>
      <c r="F45" s="56">
        <v>9</v>
      </c>
      <c r="G45" s="56">
        <v>0</v>
      </c>
      <c r="H45" s="56"/>
      <c r="I45" s="57">
        <f t="shared" si="3"/>
        <v>9</v>
      </c>
      <c r="J45" s="58">
        <f t="shared" si="4"/>
        <v>0</v>
      </c>
      <c r="K45" s="58">
        <f t="shared" si="5"/>
        <v>9</v>
      </c>
      <c r="L45" s="52"/>
      <c r="M45" s="52"/>
    </row>
    <row r="46" spans="2:13" ht="19.5" customHeight="1" x14ac:dyDescent="0.25">
      <c r="F46" s="36">
        <f>SUM(F28:F45)</f>
        <v>449</v>
      </c>
      <c r="G46" s="36">
        <f>SUM(G28:G45)</f>
        <v>348</v>
      </c>
      <c r="H46" s="36">
        <f>SUM(H28:H45)</f>
        <v>0</v>
      </c>
      <c r="J46" s="23">
        <f>SUM(J28:J45)</f>
        <v>344</v>
      </c>
      <c r="K46" s="23">
        <f>SUM(K28:K45)</f>
        <v>453</v>
      </c>
      <c r="L46" s="19"/>
      <c r="M46" s="19"/>
    </row>
    <row r="47" spans="2:13" ht="12.95" customHeight="1" x14ac:dyDescent="0.2">
      <c r="L47" s="19"/>
      <c r="M47" s="19"/>
    </row>
    <row r="48" spans="2:13" ht="19.5" customHeight="1" x14ac:dyDescent="0.35">
      <c r="B48" s="42" t="s">
        <v>67</v>
      </c>
      <c r="C48" s="43"/>
      <c r="J48" s="88" t="s">
        <v>2</v>
      </c>
      <c r="K48" s="88"/>
      <c r="L48" s="19"/>
      <c r="M48" s="19"/>
    </row>
    <row r="49" spans="2:13" ht="32.25" customHeight="1" x14ac:dyDescent="0.2">
      <c r="B49" s="11" t="s">
        <v>57</v>
      </c>
      <c r="C49" s="12" t="s">
        <v>58</v>
      </c>
      <c r="D49" s="11" t="s">
        <v>59</v>
      </c>
      <c r="E49" s="11" t="s">
        <v>70</v>
      </c>
      <c r="F49" s="35" t="s">
        <v>60</v>
      </c>
      <c r="G49" s="35" t="s">
        <v>61</v>
      </c>
      <c r="H49" s="35" t="s">
        <v>62</v>
      </c>
      <c r="I49" s="35" t="s">
        <v>63</v>
      </c>
      <c r="J49" s="29" t="s">
        <v>71</v>
      </c>
      <c r="K49" s="29" t="s">
        <v>72</v>
      </c>
      <c r="L49" s="19"/>
      <c r="M49" s="19"/>
    </row>
    <row r="50" spans="2:13" s="50" customFormat="1" ht="19.5" customHeight="1" x14ac:dyDescent="0.25">
      <c r="B50" s="53">
        <v>1</v>
      </c>
      <c r="C50" s="54">
        <v>99</v>
      </c>
      <c r="D50" s="55" t="s">
        <v>64</v>
      </c>
      <c r="E50" s="55" t="s">
        <v>73</v>
      </c>
      <c r="F50" s="56">
        <v>44</v>
      </c>
      <c r="G50" s="56">
        <v>55</v>
      </c>
      <c r="H50" s="56"/>
      <c r="I50" s="57">
        <f>SUM(F50:H50)</f>
        <v>99</v>
      </c>
      <c r="J50" s="58">
        <f t="shared" ref="J50:J65" si="8">IF(E50="KY",I50,0)</f>
        <v>0</v>
      </c>
      <c r="K50" s="58">
        <f t="shared" ref="K50:K65" si="9">IF(E50="UG",I50,0)</f>
        <v>99</v>
      </c>
      <c r="L50" s="52"/>
      <c r="M50" s="52"/>
    </row>
    <row r="51" spans="2:13" s="50" customFormat="1" ht="19.5" customHeight="1" x14ac:dyDescent="0.25">
      <c r="B51" s="53">
        <v>2</v>
      </c>
      <c r="C51" s="54">
        <v>22</v>
      </c>
      <c r="D51" s="55" t="s">
        <v>85</v>
      </c>
      <c r="E51" s="55" t="s">
        <v>49</v>
      </c>
      <c r="F51" s="56">
        <v>49</v>
      </c>
      <c r="G51" s="56">
        <v>49</v>
      </c>
      <c r="H51" s="56"/>
      <c r="I51" s="57">
        <f>SUM(F51:H51)</f>
        <v>98</v>
      </c>
      <c r="J51" s="58">
        <f t="shared" si="8"/>
        <v>0</v>
      </c>
      <c r="K51" s="58">
        <f t="shared" si="9"/>
        <v>98</v>
      </c>
      <c r="L51" s="52"/>
      <c r="M51" s="52"/>
    </row>
    <row r="52" spans="2:13" s="50" customFormat="1" ht="19.5" customHeight="1" x14ac:dyDescent="0.25">
      <c r="B52" s="53">
        <v>3</v>
      </c>
      <c r="C52" s="54">
        <v>21</v>
      </c>
      <c r="D52" s="55" t="s">
        <v>1</v>
      </c>
      <c r="E52" s="55" t="s">
        <v>0</v>
      </c>
      <c r="F52" s="56">
        <v>43</v>
      </c>
      <c r="G52" s="56">
        <v>33</v>
      </c>
      <c r="H52" s="56"/>
      <c r="I52" s="57">
        <f>SUM(F52:H52)</f>
        <v>76</v>
      </c>
      <c r="J52" s="58">
        <f t="shared" si="8"/>
        <v>76</v>
      </c>
      <c r="K52" s="58">
        <f t="shared" si="9"/>
        <v>0</v>
      </c>
      <c r="L52" s="52"/>
      <c r="M52" s="52"/>
    </row>
    <row r="53" spans="2:13" s="50" customFormat="1" ht="19.5" customHeight="1" x14ac:dyDescent="0.25">
      <c r="B53" s="53">
        <v>4</v>
      </c>
      <c r="C53" s="54">
        <v>167</v>
      </c>
      <c r="D53" s="55" t="s">
        <v>34</v>
      </c>
      <c r="E53" s="55" t="s">
        <v>0</v>
      </c>
      <c r="F53" s="56">
        <v>37</v>
      </c>
      <c r="G53" s="56">
        <v>39</v>
      </c>
      <c r="H53" s="56"/>
      <c r="I53" s="57">
        <f>SUM(F53:H53)</f>
        <v>76</v>
      </c>
      <c r="J53" s="58">
        <f t="shared" si="8"/>
        <v>76</v>
      </c>
      <c r="K53" s="58">
        <f t="shared" si="9"/>
        <v>0</v>
      </c>
      <c r="L53" s="52"/>
      <c r="M53" s="52"/>
    </row>
    <row r="54" spans="2:13" s="50" customFormat="1" ht="19.5" customHeight="1" x14ac:dyDescent="0.25">
      <c r="B54" s="53">
        <v>5</v>
      </c>
      <c r="C54" s="54">
        <v>97</v>
      </c>
      <c r="D54" s="55" t="s">
        <v>52</v>
      </c>
      <c r="E54" s="55" t="s">
        <v>0</v>
      </c>
      <c r="F54" s="56">
        <v>57</v>
      </c>
      <c r="G54" s="56">
        <v>0</v>
      </c>
      <c r="H54" s="56"/>
      <c r="I54" s="57">
        <f>SUM(F54:H54)</f>
        <v>57</v>
      </c>
      <c r="J54" s="58">
        <f t="shared" si="8"/>
        <v>57</v>
      </c>
      <c r="K54" s="58">
        <f t="shared" si="9"/>
        <v>0</v>
      </c>
      <c r="L54" s="52"/>
      <c r="M54" s="52"/>
    </row>
    <row r="55" spans="2:13" s="50" customFormat="1" ht="19.5" customHeight="1" x14ac:dyDescent="0.25">
      <c r="B55" s="53">
        <v>6</v>
      </c>
      <c r="C55" s="54">
        <v>999</v>
      </c>
      <c r="D55" s="55" t="s">
        <v>86</v>
      </c>
      <c r="E55" s="55" t="s">
        <v>0</v>
      </c>
      <c r="F55" s="56">
        <v>39</v>
      </c>
      <c r="G55" s="56">
        <v>52</v>
      </c>
      <c r="H55" s="56"/>
      <c r="I55" s="57">
        <v>43</v>
      </c>
      <c r="J55" s="58">
        <f t="shared" si="8"/>
        <v>43</v>
      </c>
      <c r="K55" s="58">
        <f t="shared" si="9"/>
        <v>0</v>
      </c>
      <c r="L55" s="52"/>
      <c r="M55" s="52"/>
    </row>
    <row r="56" spans="2:13" s="50" customFormat="1" ht="19.5" customHeight="1" x14ac:dyDescent="0.25">
      <c r="B56" s="53">
        <v>7</v>
      </c>
      <c r="C56" s="54">
        <v>29</v>
      </c>
      <c r="D56" s="55" t="s">
        <v>89</v>
      </c>
      <c r="E56" s="55" t="s">
        <v>0</v>
      </c>
      <c r="F56" s="56">
        <v>21</v>
      </c>
      <c r="G56" s="56">
        <v>20</v>
      </c>
      <c r="H56" s="56"/>
      <c r="I56" s="57">
        <f t="shared" ref="I56:I65" si="10">SUM(F56:H56)</f>
        <v>41</v>
      </c>
      <c r="J56" s="58">
        <f t="shared" si="8"/>
        <v>41</v>
      </c>
      <c r="K56" s="58">
        <f t="shared" si="9"/>
        <v>0</v>
      </c>
      <c r="L56" s="52"/>
      <c r="M56" s="52"/>
    </row>
    <row r="57" spans="2:13" s="50" customFormat="1" ht="19.5" customHeight="1" x14ac:dyDescent="0.25">
      <c r="B57" s="53">
        <v>8</v>
      </c>
      <c r="C57" s="54">
        <v>555</v>
      </c>
      <c r="D57" s="55" t="s">
        <v>35</v>
      </c>
      <c r="E57" s="55" t="s">
        <v>44</v>
      </c>
      <c r="F57" s="56">
        <v>13</v>
      </c>
      <c r="G57" s="56">
        <v>28</v>
      </c>
      <c r="H57" s="56"/>
      <c r="I57" s="57">
        <f t="shared" si="10"/>
        <v>41</v>
      </c>
      <c r="J57" s="58">
        <f t="shared" si="8"/>
        <v>41</v>
      </c>
      <c r="K57" s="58">
        <f t="shared" si="9"/>
        <v>0</v>
      </c>
      <c r="L57" s="52"/>
      <c r="M57" s="52"/>
    </row>
    <row r="58" spans="2:13" s="50" customFormat="1" ht="19.5" customHeight="1" x14ac:dyDescent="0.25">
      <c r="B58" s="53">
        <v>9</v>
      </c>
      <c r="C58" s="54">
        <v>51</v>
      </c>
      <c r="D58" s="55" t="s">
        <v>87</v>
      </c>
      <c r="E58" s="55" t="s">
        <v>0</v>
      </c>
      <c r="F58" s="56">
        <v>32</v>
      </c>
      <c r="G58" s="56">
        <v>0</v>
      </c>
      <c r="H58" s="56"/>
      <c r="I58" s="57">
        <f t="shared" si="10"/>
        <v>32</v>
      </c>
      <c r="J58" s="58">
        <f t="shared" si="8"/>
        <v>32</v>
      </c>
      <c r="K58" s="58">
        <f t="shared" si="9"/>
        <v>0</v>
      </c>
      <c r="L58" s="52"/>
      <c r="M58" s="52"/>
    </row>
    <row r="59" spans="2:13" s="50" customFormat="1" ht="19.5" customHeight="1" x14ac:dyDescent="0.25">
      <c r="B59" s="53">
        <v>10</v>
      </c>
      <c r="C59" s="54">
        <v>888</v>
      </c>
      <c r="D59" s="55" t="s">
        <v>88</v>
      </c>
      <c r="E59" s="55" t="s">
        <v>0</v>
      </c>
      <c r="F59" s="56">
        <v>26</v>
      </c>
      <c r="G59" s="56">
        <v>0</v>
      </c>
      <c r="H59" s="56"/>
      <c r="I59" s="57">
        <f t="shared" si="10"/>
        <v>26</v>
      </c>
      <c r="J59" s="58">
        <f t="shared" si="8"/>
        <v>26</v>
      </c>
      <c r="K59" s="58">
        <f t="shared" si="9"/>
        <v>0</v>
      </c>
      <c r="L59" s="52"/>
      <c r="M59" s="52"/>
    </row>
    <row r="60" spans="2:13" s="50" customFormat="1" ht="19.5" customHeight="1" x14ac:dyDescent="0.25">
      <c r="B60" s="53">
        <v>11</v>
      </c>
      <c r="C60" s="54">
        <v>10</v>
      </c>
      <c r="D60" s="55" t="s">
        <v>47</v>
      </c>
      <c r="E60" s="55" t="s">
        <v>44</v>
      </c>
      <c r="F60" s="56">
        <v>25</v>
      </c>
      <c r="G60" s="56">
        <v>0</v>
      </c>
      <c r="H60" s="56"/>
      <c r="I60" s="57">
        <f t="shared" si="10"/>
        <v>25</v>
      </c>
      <c r="J60" s="58">
        <f t="shared" si="8"/>
        <v>25</v>
      </c>
      <c r="K60" s="58">
        <f t="shared" si="9"/>
        <v>0</v>
      </c>
      <c r="L60" s="52"/>
      <c r="M60" s="52"/>
    </row>
    <row r="61" spans="2:13" s="50" customFormat="1" ht="19.5" customHeight="1" x14ac:dyDescent="0.25">
      <c r="B61" s="53">
        <v>12</v>
      </c>
      <c r="C61" s="54">
        <v>66</v>
      </c>
      <c r="D61" s="55" t="s">
        <v>18</v>
      </c>
      <c r="E61" s="55" t="s">
        <v>0</v>
      </c>
      <c r="F61" s="56">
        <v>17</v>
      </c>
      <c r="G61" s="56">
        <v>0</v>
      </c>
      <c r="H61" s="56"/>
      <c r="I61" s="57">
        <f t="shared" si="10"/>
        <v>17</v>
      </c>
      <c r="J61" s="58">
        <f t="shared" si="8"/>
        <v>17</v>
      </c>
      <c r="K61" s="58">
        <f t="shared" si="9"/>
        <v>0</v>
      </c>
      <c r="L61" s="52"/>
      <c r="M61" s="52"/>
    </row>
    <row r="62" spans="2:13" s="50" customFormat="1" ht="19.5" customHeight="1" x14ac:dyDescent="0.25">
      <c r="B62" s="53">
        <v>13</v>
      </c>
      <c r="C62" s="54">
        <v>991</v>
      </c>
      <c r="D62" s="55" t="s">
        <v>145</v>
      </c>
      <c r="E62" s="55" t="s">
        <v>73</v>
      </c>
      <c r="F62" s="56">
        <v>0</v>
      </c>
      <c r="G62" s="56">
        <v>17</v>
      </c>
      <c r="H62" s="56"/>
      <c r="I62" s="57">
        <f t="shared" si="10"/>
        <v>17</v>
      </c>
      <c r="J62" s="58">
        <f t="shared" si="8"/>
        <v>0</v>
      </c>
      <c r="K62" s="58">
        <f t="shared" si="9"/>
        <v>17</v>
      </c>
      <c r="L62" s="52"/>
      <c r="M62" s="52"/>
    </row>
    <row r="63" spans="2:13" s="50" customFormat="1" ht="19.5" customHeight="1" x14ac:dyDescent="0.25">
      <c r="B63" s="53">
        <v>14</v>
      </c>
      <c r="C63" s="54">
        <v>81</v>
      </c>
      <c r="D63" s="55" t="s">
        <v>127</v>
      </c>
      <c r="E63" s="55" t="s">
        <v>73</v>
      </c>
      <c r="F63" s="56">
        <v>0</v>
      </c>
      <c r="G63" s="56">
        <v>15</v>
      </c>
      <c r="H63" s="56"/>
      <c r="I63" s="57">
        <f t="shared" si="10"/>
        <v>15</v>
      </c>
      <c r="J63" s="58">
        <f t="shared" ref="J63" si="11">IF(E63="KY",I63,0)</f>
        <v>0</v>
      </c>
      <c r="K63" s="58">
        <f t="shared" ref="K63" si="12">IF(E63="UG",I63,0)</f>
        <v>15</v>
      </c>
      <c r="L63" s="52"/>
      <c r="M63" s="52"/>
    </row>
    <row r="64" spans="2:13" s="50" customFormat="1" ht="19.5" customHeight="1" x14ac:dyDescent="0.25">
      <c r="B64" s="53">
        <v>15</v>
      </c>
      <c r="C64" s="54">
        <v>145</v>
      </c>
      <c r="D64" s="55" t="s">
        <v>90</v>
      </c>
      <c r="E64" s="55" t="s">
        <v>0</v>
      </c>
      <c r="F64" s="56">
        <v>13</v>
      </c>
      <c r="G64" s="56">
        <v>0</v>
      </c>
      <c r="H64" s="56"/>
      <c r="I64" s="57">
        <f t="shared" si="10"/>
        <v>13</v>
      </c>
      <c r="J64" s="58">
        <f t="shared" si="8"/>
        <v>13</v>
      </c>
      <c r="K64" s="58">
        <f t="shared" si="9"/>
        <v>0</v>
      </c>
      <c r="L64" s="52"/>
      <c r="M64" s="52"/>
    </row>
    <row r="65" spans="2:13" s="50" customFormat="1" ht="19.5" customHeight="1" x14ac:dyDescent="0.25">
      <c r="B65" s="53">
        <v>16</v>
      </c>
      <c r="C65" s="54">
        <v>234</v>
      </c>
      <c r="D65" s="55" t="s">
        <v>91</v>
      </c>
      <c r="E65" s="55" t="s">
        <v>0</v>
      </c>
      <c r="F65" s="56">
        <v>9</v>
      </c>
      <c r="G65" s="56">
        <v>0</v>
      </c>
      <c r="H65" s="56"/>
      <c r="I65" s="57">
        <f t="shared" si="10"/>
        <v>9</v>
      </c>
      <c r="J65" s="58">
        <f t="shared" si="8"/>
        <v>9</v>
      </c>
      <c r="K65" s="58">
        <f t="shared" si="9"/>
        <v>0</v>
      </c>
      <c r="L65" s="52"/>
      <c r="M65" s="52"/>
    </row>
    <row r="66" spans="2:13" ht="19.5" customHeight="1" x14ac:dyDescent="0.25">
      <c r="F66" s="36">
        <f>SUM(F51:F65)</f>
        <v>381</v>
      </c>
      <c r="G66" s="36">
        <f>SUM(G51:G65)</f>
        <v>253</v>
      </c>
      <c r="H66" s="36">
        <f>SUM(H51:H65)</f>
        <v>0</v>
      </c>
      <c r="J66" s="23">
        <f>SUM(J50:J65)</f>
        <v>456</v>
      </c>
      <c r="K66" s="23">
        <f>SUM(K51:K65)</f>
        <v>130</v>
      </c>
      <c r="L66" s="19"/>
      <c r="M66" s="19"/>
    </row>
    <row r="67" spans="2:13" ht="11.1" customHeight="1" x14ac:dyDescent="0.25">
      <c r="J67" s="30"/>
      <c r="K67" s="30"/>
      <c r="L67" s="19"/>
      <c r="M67" s="19"/>
    </row>
    <row r="68" spans="2:13" ht="19.5" customHeight="1" x14ac:dyDescent="0.35">
      <c r="B68" s="42" t="s">
        <v>12</v>
      </c>
      <c r="C68" s="43"/>
      <c r="J68" s="30"/>
      <c r="K68" s="30"/>
      <c r="L68" s="19"/>
      <c r="M68" s="19"/>
    </row>
    <row r="69" spans="2:13" ht="31.5" customHeight="1" x14ac:dyDescent="0.2">
      <c r="B69" s="11" t="s">
        <v>57</v>
      </c>
      <c r="C69" s="12" t="s">
        <v>58</v>
      </c>
      <c r="D69" s="11" t="s">
        <v>59</v>
      </c>
      <c r="E69" s="11" t="s">
        <v>70</v>
      </c>
      <c r="F69" s="35" t="s">
        <v>60</v>
      </c>
      <c r="G69" s="35" t="s">
        <v>61</v>
      </c>
      <c r="H69" s="35" t="s">
        <v>62</v>
      </c>
      <c r="I69" s="35" t="s">
        <v>63</v>
      </c>
      <c r="J69" s="29" t="s">
        <v>71</v>
      </c>
      <c r="K69" s="29" t="s">
        <v>72</v>
      </c>
      <c r="L69" s="19"/>
      <c r="M69" s="19"/>
    </row>
    <row r="70" spans="2:13" s="50" customFormat="1" ht="19.5" customHeight="1" x14ac:dyDescent="0.25">
      <c r="B70" s="53">
        <v>1</v>
      </c>
      <c r="C70" s="54">
        <v>188</v>
      </c>
      <c r="D70" s="55" t="s">
        <v>39</v>
      </c>
      <c r="E70" s="55" t="s">
        <v>0</v>
      </c>
      <c r="F70" s="56">
        <v>60</v>
      </c>
      <c r="G70" s="56">
        <v>60</v>
      </c>
      <c r="H70" s="56"/>
      <c r="I70" s="57">
        <f t="shared" ref="I70:I77" si="13">SUM(F70:H70)</f>
        <v>120</v>
      </c>
      <c r="J70" s="58">
        <f t="shared" ref="J70:J77" si="14">IF(E70="KY",I70,0)</f>
        <v>120</v>
      </c>
      <c r="K70" s="58">
        <f t="shared" ref="K70:K77" si="15">IF(E70="UG",I70,0)</f>
        <v>0</v>
      </c>
      <c r="L70" s="52"/>
      <c r="M70" s="52"/>
    </row>
    <row r="71" spans="2:13" s="50" customFormat="1" ht="19.5" customHeight="1" x14ac:dyDescent="0.25">
      <c r="B71" s="53">
        <v>2</v>
      </c>
      <c r="C71" s="54">
        <v>50</v>
      </c>
      <c r="D71" s="55" t="s">
        <v>7</v>
      </c>
      <c r="E71" s="55" t="s">
        <v>0</v>
      </c>
      <c r="F71" s="56">
        <v>46</v>
      </c>
      <c r="G71" s="56">
        <v>51</v>
      </c>
      <c r="H71" s="56"/>
      <c r="I71" s="57">
        <f t="shared" si="13"/>
        <v>97</v>
      </c>
      <c r="J71" s="58">
        <f t="shared" si="14"/>
        <v>97</v>
      </c>
      <c r="K71" s="58">
        <f t="shared" si="15"/>
        <v>0</v>
      </c>
      <c r="L71" s="52"/>
      <c r="M71" s="52"/>
    </row>
    <row r="72" spans="2:13" s="50" customFormat="1" ht="19.5" customHeight="1" x14ac:dyDescent="0.25">
      <c r="B72" s="53">
        <v>3</v>
      </c>
      <c r="C72" s="54">
        <v>98</v>
      </c>
      <c r="D72" s="55" t="s">
        <v>68</v>
      </c>
      <c r="E72" s="55" t="s">
        <v>73</v>
      </c>
      <c r="F72" s="56">
        <v>39</v>
      </c>
      <c r="G72" s="56">
        <v>43</v>
      </c>
      <c r="H72" s="56"/>
      <c r="I72" s="57">
        <f t="shared" si="13"/>
        <v>82</v>
      </c>
      <c r="J72" s="58">
        <f t="shared" si="14"/>
        <v>0</v>
      </c>
      <c r="K72" s="58">
        <f t="shared" si="15"/>
        <v>82</v>
      </c>
      <c r="L72" s="52"/>
      <c r="M72" s="52"/>
    </row>
    <row r="73" spans="2:13" s="50" customFormat="1" ht="19.5" customHeight="1" x14ac:dyDescent="0.25">
      <c r="B73" s="53">
        <v>4</v>
      </c>
      <c r="C73" s="54">
        <v>83</v>
      </c>
      <c r="D73" s="55" t="s">
        <v>50</v>
      </c>
      <c r="E73" s="55" t="s">
        <v>0</v>
      </c>
      <c r="F73" s="56">
        <v>43</v>
      </c>
      <c r="G73" s="56">
        <v>28</v>
      </c>
      <c r="H73" s="56"/>
      <c r="I73" s="57">
        <f t="shared" si="13"/>
        <v>71</v>
      </c>
      <c r="J73" s="58">
        <f t="shared" si="14"/>
        <v>71</v>
      </c>
      <c r="K73" s="58">
        <f t="shared" si="15"/>
        <v>0</v>
      </c>
      <c r="L73" s="52"/>
      <c r="M73" s="52"/>
    </row>
    <row r="74" spans="2:13" s="50" customFormat="1" ht="19.5" customHeight="1" x14ac:dyDescent="0.25">
      <c r="B74" s="53">
        <v>5</v>
      </c>
      <c r="C74" s="54">
        <v>77</v>
      </c>
      <c r="D74" s="55" t="s">
        <v>4</v>
      </c>
      <c r="E74" s="55" t="s">
        <v>0</v>
      </c>
      <c r="F74" s="56">
        <v>49</v>
      </c>
      <c r="G74" s="56">
        <v>0</v>
      </c>
      <c r="H74" s="56"/>
      <c r="I74" s="57">
        <f t="shared" si="13"/>
        <v>49</v>
      </c>
      <c r="J74" s="58">
        <f t="shared" si="14"/>
        <v>49</v>
      </c>
      <c r="K74" s="58">
        <f t="shared" si="15"/>
        <v>0</v>
      </c>
      <c r="L74" s="52"/>
      <c r="M74" s="52"/>
    </row>
    <row r="75" spans="2:13" s="50" customFormat="1" ht="19.5" customHeight="1" x14ac:dyDescent="0.25">
      <c r="B75" s="53">
        <v>6</v>
      </c>
      <c r="C75" s="54">
        <v>26</v>
      </c>
      <c r="D75" s="55" t="s">
        <v>92</v>
      </c>
      <c r="E75" s="55" t="s">
        <v>0</v>
      </c>
      <c r="F75" s="56">
        <v>36</v>
      </c>
      <c r="G75" s="56">
        <v>0</v>
      </c>
      <c r="H75" s="56"/>
      <c r="I75" s="57">
        <f t="shared" si="13"/>
        <v>36</v>
      </c>
      <c r="J75" s="58">
        <f t="shared" si="14"/>
        <v>36</v>
      </c>
      <c r="K75" s="58">
        <f t="shared" si="15"/>
        <v>0</v>
      </c>
      <c r="L75" s="52"/>
      <c r="M75" s="52"/>
    </row>
    <row r="76" spans="2:13" s="50" customFormat="1" ht="19.5" customHeight="1" x14ac:dyDescent="0.25">
      <c r="B76" s="53">
        <v>7</v>
      </c>
      <c r="C76" s="54">
        <v>53</v>
      </c>
      <c r="D76" s="55" t="s">
        <v>93</v>
      </c>
      <c r="E76" s="55" t="s">
        <v>0</v>
      </c>
      <c r="F76" s="56">
        <v>33</v>
      </c>
      <c r="G76" s="56">
        <v>0</v>
      </c>
      <c r="H76" s="56"/>
      <c r="I76" s="57">
        <f t="shared" si="13"/>
        <v>33</v>
      </c>
      <c r="J76" s="58">
        <f t="shared" si="14"/>
        <v>33</v>
      </c>
      <c r="K76" s="58">
        <f t="shared" si="15"/>
        <v>0</v>
      </c>
      <c r="L76" s="52"/>
      <c r="M76" s="52"/>
    </row>
    <row r="77" spans="2:13" s="50" customFormat="1" ht="19.5" customHeight="1" x14ac:dyDescent="0.25">
      <c r="B77" s="53">
        <v>8</v>
      </c>
      <c r="C77" s="54">
        <v>197</v>
      </c>
      <c r="D77" s="55" t="s">
        <v>48</v>
      </c>
      <c r="E77" s="55" t="s">
        <v>0</v>
      </c>
      <c r="F77" s="56">
        <v>30</v>
      </c>
      <c r="G77" s="56">
        <v>0</v>
      </c>
      <c r="H77" s="56"/>
      <c r="I77" s="57">
        <f t="shared" si="13"/>
        <v>30</v>
      </c>
      <c r="J77" s="58">
        <f t="shared" si="14"/>
        <v>30</v>
      </c>
      <c r="K77" s="58">
        <f t="shared" si="15"/>
        <v>0</v>
      </c>
      <c r="L77" s="52"/>
      <c r="M77" s="52"/>
    </row>
    <row r="78" spans="2:13" ht="19.5" customHeight="1" x14ac:dyDescent="0.25">
      <c r="F78" s="36">
        <f>SUM(F70:F77)</f>
        <v>336</v>
      </c>
      <c r="G78" s="36">
        <f>SUM(G70:G77)</f>
        <v>182</v>
      </c>
      <c r="H78" s="36">
        <f>SUM(H70:H77)</f>
        <v>0</v>
      </c>
      <c r="J78" s="23">
        <f>SUM(J70:J77)</f>
        <v>436</v>
      </c>
      <c r="K78" s="23">
        <f>SUM(K70:K77)</f>
        <v>82</v>
      </c>
      <c r="L78" s="19"/>
      <c r="M78" s="19"/>
    </row>
    <row r="79" spans="2:13" ht="12" customHeight="1" x14ac:dyDescent="0.2">
      <c r="L79" s="19"/>
      <c r="M79" s="19"/>
    </row>
    <row r="80" spans="2:13" ht="19.5" customHeight="1" x14ac:dyDescent="0.35">
      <c r="B80" s="42" t="s">
        <v>13</v>
      </c>
      <c r="C80" s="43"/>
      <c r="J80" s="88" t="s">
        <v>2</v>
      </c>
      <c r="K80" s="88"/>
      <c r="L80" s="19"/>
      <c r="M80" s="19"/>
    </row>
    <row r="81" spans="2:13" ht="35.25" customHeight="1" x14ac:dyDescent="0.2">
      <c r="B81" s="11" t="s">
        <v>57</v>
      </c>
      <c r="C81" s="12" t="s">
        <v>58</v>
      </c>
      <c r="D81" s="11" t="s">
        <v>59</v>
      </c>
      <c r="E81" s="11" t="s">
        <v>70</v>
      </c>
      <c r="F81" s="35" t="s">
        <v>60</v>
      </c>
      <c r="G81" s="35" t="s">
        <v>61</v>
      </c>
      <c r="H81" s="35" t="s">
        <v>62</v>
      </c>
      <c r="I81" s="35" t="s">
        <v>63</v>
      </c>
      <c r="J81" s="29" t="s">
        <v>71</v>
      </c>
      <c r="K81" s="29" t="s">
        <v>72</v>
      </c>
      <c r="L81" s="19"/>
      <c r="M81" s="19"/>
    </row>
    <row r="82" spans="2:13" s="50" customFormat="1" ht="19.5" customHeight="1" x14ac:dyDescent="0.25">
      <c r="B82" s="53">
        <v>1</v>
      </c>
      <c r="C82" s="54">
        <v>17</v>
      </c>
      <c r="D82" s="55" t="s">
        <v>5</v>
      </c>
      <c r="E82" s="55" t="s">
        <v>0</v>
      </c>
      <c r="F82" s="56">
        <v>54</v>
      </c>
      <c r="G82" s="56">
        <v>60</v>
      </c>
      <c r="H82" s="56"/>
      <c r="I82" s="57">
        <f t="shared" ref="I82:I95" si="16">SUM(F82:H82)</f>
        <v>114</v>
      </c>
      <c r="J82" s="58">
        <f t="shared" ref="J82:J95" si="17">IF(E82="KY",I82,0)</f>
        <v>114</v>
      </c>
      <c r="K82" s="58">
        <f t="shared" ref="K82:K95" si="18">IF(E82="UG",I82,0)</f>
        <v>0</v>
      </c>
      <c r="L82" s="52"/>
      <c r="M82" s="52"/>
    </row>
    <row r="83" spans="2:13" s="50" customFormat="1" ht="19.5" customHeight="1" x14ac:dyDescent="0.25">
      <c r="B83" s="53">
        <v>2</v>
      </c>
      <c r="C83" s="54">
        <v>9</v>
      </c>
      <c r="D83" s="55" t="s">
        <v>94</v>
      </c>
      <c r="E83" s="55" t="s">
        <v>49</v>
      </c>
      <c r="F83" s="56">
        <v>31</v>
      </c>
      <c r="G83" s="56">
        <v>41</v>
      </c>
      <c r="H83" s="56"/>
      <c r="I83" s="57">
        <f t="shared" si="16"/>
        <v>72</v>
      </c>
      <c r="J83" s="58">
        <f t="shared" si="17"/>
        <v>0</v>
      </c>
      <c r="K83" s="58">
        <f t="shared" si="18"/>
        <v>72</v>
      </c>
      <c r="L83" s="52"/>
      <c r="M83" s="52"/>
    </row>
    <row r="84" spans="2:13" s="50" customFormat="1" ht="19.5" customHeight="1" x14ac:dyDescent="0.25">
      <c r="B84" s="53">
        <v>3</v>
      </c>
      <c r="C84" s="54">
        <v>49</v>
      </c>
      <c r="D84" s="55" t="s">
        <v>37</v>
      </c>
      <c r="E84" s="55" t="s">
        <v>73</v>
      </c>
      <c r="F84" s="56">
        <v>33</v>
      </c>
      <c r="G84" s="56">
        <v>34</v>
      </c>
      <c r="H84" s="56"/>
      <c r="I84" s="57">
        <f t="shared" si="16"/>
        <v>67</v>
      </c>
      <c r="J84" s="58">
        <f t="shared" si="17"/>
        <v>0</v>
      </c>
      <c r="K84" s="58">
        <f t="shared" si="18"/>
        <v>67</v>
      </c>
      <c r="L84" s="52"/>
      <c r="M84" s="52"/>
    </row>
    <row r="85" spans="2:13" s="50" customFormat="1" ht="19.5" customHeight="1" x14ac:dyDescent="0.25">
      <c r="B85" s="53">
        <v>4</v>
      </c>
      <c r="C85" s="54">
        <v>90</v>
      </c>
      <c r="D85" s="55" t="s">
        <v>6</v>
      </c>
      <c r="E85" s="55" t="s">
        <v>0</v>
      </c>
      <c r="F85" s="56">
        <v>57</v>
      </c>
      <c r="G85" s="56">
        <v>0</v>
      </c>
      <c r="H85" s="56"/>
      <c r="I85" s="57">
        <f t="shared" si="16"/>
        <v>57</v>
      </c>
      <c r="J85" s="58">
        <f t="shared" si="17"/>
        <v>57</v>
      </c>
      <c r="K85" s="58">
        <f t="shared" si="18"/>
        <v>0</v>
      </c>
      <c r="L85" s="52"/>
      <c r="M85" s="52"/>
    </row>
    <row r="86" spans="2:13" s="50" customFormat="1" ht="19.5" customHeight="1" x14ac:dyDescent="0.25">
      <c r="B86" s="53">
        <v>5</v>
      </c>
      <c r="C86" s="54">
        <v>95</v>
      </c>
      <c r="D86" s="55" t="s">
        <v>16</v>
      </c>
      <c r="E86" s="55" t="s">
        <v>73</v>
      </c>
      <c r="F86" s="56">
        <v>0</v>
      </c>
      <c r="G86" s="56">
        <v>51</v>
      </c>
      <c r="H86" s="56"/>
      <c r="I86" s="57">
        <f t="shared" si="16"/>
        <v>51</v>
      </c>
      <c r="J86" s="58">
        <f t="shared" si="17"/>
        <v>0</v>
      </c>
      <c r="K86" s="58">
        <f t="shared" si="18"/>
        <v>51</v>
      </c>
      <c r="L86" s="52"/>
      <c r="M86" s="52"/>
    </row>
    <row r="87" spans="2:13" s="50" customFormat="1" ht="19.5" customHeight="1" x14ac:dyDescent="0.25">
      <c r="B87" s="53">
        <v>6</v>
      </c>
      <c r="C87" s="54">
        <v>46</v>
      </c>
      <c r="D87" s="55" t="s">
        <v>96</v>
      </c>
      <c r="E87" s="55" t="s">
        <v>0</v>
      </c>
      <c r="F87" s="56">
        <v>23</v>
      </c>
      <c r="G87" s="56">
        <v>27</v>
      </c>
      <c r="H87" s="56"/>
      <c r="I87" s="57">
        <f t="shared" si="16"/>
        <v>50</v>
      </c>
      <c r="J87" s="58">
        <f t="shared" si="17"/>
        <v>50</v>
      </c>
      <c r="K87" s="58">
        <f t="shared" si="18"/>
        <v>0</v>
      </c>
      <c r="L87" s="52"/>
      <c r="M87" s="52"/>
    </row>
    <row r="88" spans="2:13" s="50" customFormat="1" ht="19.5" customHeight="1" x14ac:dyDescent="0.25">
      <c r="B88" s="53">
        <v>7</v>
      </c>
      <c r="C88" s="54">
        <v>23</v>
      </c>
      <c r="D88" s="55" t="s">
        <v>23</v>
      </c>
      <c r="E88" s="55" t="s">
        <v>73</v>
      </c>
      <c r="F88" s="56">
        <v>35</v>
      </c>
      <c r="G88" s="56">
        <v>11</v>
      </c>
      <c r="H88" s="56"/>
      <c r="I88" s="57">
        <f t="shared" si="16"/>
        <v>46</v>
      </c>
      <c r="J88" s="58">
        <f t="shared" si="17"/>
        <v>0</v>
      </c>
      <c r="K88" s="58">
        <f t="shared" si="18"/>
        <v>46</v>
      </c>
      <c r="L88" s="52"/>
      <c r="M88" s="52"/>
    </row>
    <row r="89" spans="2:13" s="50" customFormat="1" ht="19.5" customHeight="1" x14ac:dyDescent="0.25">
      <c r="B89" s="53">
        <v>8</v>
      </c>
      <c r="C89" s="54">
        <v>64</v>
      </c>
      <c r="D89" s="55" t="s">
        <v>104</v>
      </c>
      <c r="E89" s="55" t="s">
        <v>49</v>
      </c>
      <c r="F89" s="56">
        <v>43</v>
      </c>
      <c r="G89" s="56">
        <v>0</v>
      </c>
      <c r="H89" s="56"/>
      <c r="I89" s="57">
        <f t="shared" si="16"/>
        <v>43</v>
      </c>
      <c r="J89" s="58">
        <f t="shared" si="17"/>
        <v>0</v>
      </c>
      <c r="K89" s="58">
        <f t="shared" si="18"/>
        <v>43</v>
      </c>
      <c r="L89" s="52"/>
      <c r="M89" s="52"/>
    </row>
    <row r="90" spans="2:13" s="50" customFormat="1" ht="19.5" customHeight="1" x14ac:dyDescent="0.25">
      <c r="B90" s="53">
        <v>9</v>
      </c>
      <c r="C90" s="54">
        <v>33</v>
      </c>
      <c r="D90" s="55" t="s">
        <v>40</v>
      </c>
      <c r="E90" s="55" t="s">
        <v>0</v>
      </c>
      <c r="F90" s="56">
        <v>42</v>
      </c>
      <c r="G90" s="56">
        <v>0</v>
      </c>
      <c r="H90" s="56"/>
      <c r="I90" s="57">
        <f t="shared" si="16"/>
        <v>42</v>
      </c>
      <c r="J90" s="58">
        <f t="shared" si="17"/>
        <v>42</v>
      </c>
      <c r="K90" s="58">
        <f t="shared" si="18"/>
        <v>0</v>
      </c>
      <c r="L90" s="52"/>
      <c r="M90" s="52"/>
    </row>
    <row r="91" spans="2:13" s="50" customFormat="1" ht="19.5" customHeight="1" x14ac:dyDescent="0.25">
      <c r="B91" s="53">
        <v>10</v>
      </c>
      <c r="C91" s="54">
        <v>73</v>
      </c>
      <c r="D91" s="55" t="s">
        <v>103</v>
      </c>
      <c r="E91" s="55" t="s">
        <v>73</v>
      </c>
      <c r="F91" s="56">
        <v>26</v>
      </c>
      <c r="G91" s="56">
        <v>15</v>
      </c>
      <c r="H91" s="56"/>
      <c r="I91" s="57">
        <f t="shared" si="16"/>
        <v>41</v>
      </c>
      <c r="J91" s="58">
        <f t="shared" si="17"/>
        <v>0</v>
      </c>
      <c r="K91" s="58">
        <f t="shared" si="18"/>
        <v>41</v>
      </c>
      <c r="L91" s="52"/>
      <c r="M91" s="52"/>
    </row>
    <row r="92" spans="2:13" s="50" customFormat="1" ht="19.5" customHeight="1" x14ac:dyDescent="0.25">
      <c r="B92" s="53">
        <v>11</v>
      </c>
      <c r="C92" s="54">
        <v>3</v>
      </c>
      <c r="D92" s="55" t="s">
        <v>130</v>
      </c>
      <c r="E92" s="55" t="s">
        <v>73</v>
      </c>
      <c r="F92" s="56">
        <v>0</v>
      </c>
      <c r="G92" s="56">
        <v>39</v>
      </c>
      <c r="H92" s="56"/>
      <c r="I92" s="57">
        <f t="shared" si="16"/>
        <v>39</v>
      </c>
      <c r="J92" s="58">
        <f t="shared" si="17"/>
        <v>0</v>
      </c>
      <c r="K92" s="58">
        <f t="shared" si="18"/>
        <v>39</v>
      </c>
      <c r="L92" s="52"/>
      <c r="M92" s="52"/>
    </row>
    <row r="93" spans="2:13" s="50" customFormat="1" ht="19.5" customHeight="1" x14ac:dyDescent="0.25">
      <c r="B93" s="53">
        <v>12</v>
      </c>
      <c r="C93" s="54">
        <v>96</v>
      </c>
      <c r="D93" s="55" t="s">
        <v>131</v>
      </c>
      <c r="E93" s="55" t="s">
        <v>73</v>
      </c>
      <c r="F93" s="56">
        <v>0</v>
      </c>
      <c r="G93" s="56">
        <v>30</v>
      </c>
      <c r="H93" s="56"/>
      <c r="I93" s="57">
        <f t="shared" si="16"/>
        <v>30</v>
      </c>
      <c r="J93" s="58">
        <f t="shared" si="17"/>
        <v>0</v>
      </c>
      <c r="K93" s="58">
        <f t="shared" si="18"/>
        <v>30</v>
      </c>
      <c r="L93" s="52"/>
      <c r="M93" s="52"/>
    </row>
    <row r="94" spans="2:13" s="50" customFormat="1" ht="19.5" customHeight="1" x14ac:dyDescent="0.25">
      <c r="B94" s="53">
        <v>13</v>
      </c>
      <c r="C94" s="54">
        <v>49</v>
      </c>
      <c r="D94" s="55" t="s">
        <v>36</v>
      </c>
      <c r="E94" s="55" t="s">
        <v>0</v>
      </c>
      <c r="F94" s="56">
        <v>28</v>
      </c>
      <c r="G94" s="56">
        <v>0</v>
      </c>
      <c r="H94" s="56"/>
      <c r="I94" s="57">
        <f t="shared" si="16"/>
        <v>28</v>
      </c>
      <c r="J94" s="58">
        <f t="shared" si="17"/>
        <v>28</v>
      </c>
      <c r="K94" s="58">
        <f t="shared" si="18"/>
        <v>0</v>
      </c>
      <c r="L94" s="52"/>
      <c r="M94" s="52"/>
    </row>
    <row r="95" spans="2:13" s="50" customFormat="1" ht="19.5" customHeight="1" x14ac:dyDescent="0.25">
      <c r="B95" s="53">
        <v>14</v>
      </c>
      <c r="C95" s="54">
        <v>11</v>
      </c>
      <c r="D95" s="55" t="s">
        <v>95</v>
      </c>
      <c r="E95" s="55" t="s">
        <v>73</v>
      </c>
      <c r="F95" s="56">
        <v>19</v>
      </c>
      <c r="G95" s="56"/>
      <c r="H95" s="56"/>
      <c r="I95" s="57">
        <f t="shared" si="16"/>
        <v>19</v>
      </c>
      <c r="J95" s="58">
        <f t="shared" si="17"/>
        <v>0</v>
      </c>
      <c r="K95" s="58">
        <f t="shared" si="18"/>
        <v>19</v>
      </c>
      <c r="L95" s="52"/>
      <c r="M95" s="52"/>
    </row>
    <row r="96" spans="2:13" ht="19.5" customHeight="1" x14ac:dyDescent="0.25">
      <c r="B96" s="5"/>
      <c r="C96" s="6"/>
      <c r="D96" s="7"/>
      <c r="E96" s="7"/>
      <c r="F96" s="38">
        <f>SUM(F83:F95)</f>
        <v>337</v>
      </c>
      <c r="G96" s="38">
        <f>SUM(G83:G95)</f>
        <v>248</v>
      </c>
      <c r="H96" s="38">
        <f>SUM(H83:H95)</f>
        <v>0</v>
      </c>
      <c r="I96" s="37"/>
      <c r="J96" s="23">
        <f>SUM(J82:J95)</f>
        <v>291</v>
      </c>
      <c r="K96" s="23">
        <f>SUM(K82:K95)</f>
        <v>408</v>
      </c>
      <c r="L96" s="19"/>
      <c r="M96" s="19"/>
    </row>
    <row r="97" spans="2:13" ht="12.95" customHeight="1" x14ac:dyDescent="0.2">
      <c r="L97" s="19"/>
      <c r="M97" s="19"/>
    </row>
    <row r="98" spans="2:13" ht="19.5" customHeight="1" x14ac:dyDescent="0.35">
      <c r="B98" s="42" t="s">
        <v>69</v>
      </c>
      <c r="C98" s="43"/>
      <c r="J98" s="88" t="s">
        <v>2</v>
      </c>
      <c r="K98" s="88"/>
      <c r="L98" s="19"/>
      <c r="M98" s="19"/>
    </row>
    <row r="99" spans="2:13" ht="33" customHeight="1" x14ac:dyDescent="0.2">
      <c r="B99" s="11" t="s">
        <v>57</v>
      </c>
      <c r="C99" s="12" t="s">
        <v>58</v>
      </c>
      <c r="D99" s="11" t="s">
        <v>59</v>
      </c>
      <c r="E99" s="11" t="s">
        <v>70</v>
      </c>
      <c r="F99" s="35" t="s">
        <v>60</v>
      </c>
      <c r="G99" s="35" t="s">
        <v>61</v>
      </c>
      <c r="H99" s="35" t="s">
        <v>62</v>
      </c>
      <c r="I99" s="35" t="s">
        <v>63</v>
      </c>
      <c r="J99" s="29" t="s">
        <v>71</v>
      </c>
      <c r="K99" s="29" t="s">
        <v>72</v>
      </c>
      <c r="L99" s="19"/>
      <c r="M99" s="19"/>
    </row>
    <row r="100" spans="2:13" s="50" customFormat="1" ht="19.5" customHeight="1" x14ac:dyDescent="0.25">
      <c r="B100" s="53">
        <v>1</v>
      </c>
      <c r="C100" s="54">
        <v>1</v>
      </c>
      <c r="D100" s="55" t="s">
        <v>9</v>
      </c>
      <c r="E100" s="55" t="s">
        <v>0</v>
      </c>
      <c r="F100" s="56">
        <v>60</v>
      </c>
      <c r="G100" s="56">
        <v>50</v>
      </c>
      <c r="H100" s="56"/>
      <c r="I100" s="57">
        <f t="shared" ref="I100:I119" si="19">SUM(F100:H100)</f>
        <v>110</v>
      </c>
      <c r="J100" s="58">
        <f t="shared" ref="J100:J119" si="20">IF(E100="KY",I100,0)</f>
        <v>110</v>
      </c>
      <c r="K100" s="58">
        <f t="shared" ref="K100:K119" si="21">IF(E100="UG",I100,0)</f>
        <v>0</v>
      </c>
      <c r="L100" s="52"/>
      <c r="M100" s="52"/>
    </row>
    <row r="101" spans="2:13" s="50" customFormat="1" ht="19.5" customHeight="1" x14ac:dyDescent="0.25">
      <c r="B101" s="53">
        <v>2</v>
      </c>
      <c r="C101" s="54">
        <v>55</v>
      </c>
      <c r="D101" s="55" t="s">
        <v>51</v>
      </c>
      <c r="E101" s="55" t="s">
        <v>0</v>
      </c>
      <c r="F101" s="56">
        <v>49</v>
      </c>
      <c r="G101" s="56">
        <v>50</v>
      </c>
      <c r="H101" s="56"/>
      <c r="I101" s="57">
        <f t="shared" si="19"/>
        <v>99</v>
      </c>
      <c r="J101" s="58">
        <f t="shared" ref="J101" si="22">IF(E101="KY",I101,0)</f>
        <v>99</v>
      </c>
      <c r="K101" s="58">
        <f t="shared" ref="K101" si="23">IF(E101="UG",I101,0)</f>
        <v>0</v>
      </c>
      <c r="L101" s="52"/>
      <c r="M101" s="52"/>
    </row>
    <row r="102" spans="2:13" s="50" customFormat="1" ht="19.5" customHeight="1" x14ac:dyDescent="0.25">
      <c r="B102" s="53">
        <v>3</v>
      </c>
      <c r="C102" s="54">
        <v>777</v>
      </c>
      <c r="D102" s="55" t="s">
        <v>134</v>
      </c>
      <c r="E102" s="55" t="s">
        <v>73</v>
      </c>
      <c r="F102" s="56">
        <v>0</v>
      </c>
      <c r="G102" s="56">
        <v>50</v>
      </c>
      <c r="H102" s="56"/>
      <c r="I102" s="57">
        <f t="shared" si="19"/>
        <v>50</v>
      </c>
      <c r="J102" s="58">
        <f t="shared" si="20"/>
        <v>0</v>
      </c>
      <c r="K102" s="58">
        <f t="shared" si="21"/>
        <v>50</v>
      </c>
      <c r="L102" s="52"/>
      <c r="M102" s="52"/>
    </row>
    <row r="103" spans="2:13" s="50" customFormat="1" ht="19.5" customHeight="1" x14ac:dyDescent="0.25">
      <c r="B103" s="53">
        <v>4</v>
      </c>
      <c r="C103" s="54">
        <v>111</v>
      </c>
      <c r="D103" s="55" t="s">
        <v>8</v>
      </c>
      <c r="E103" s="55" t="s">
        <v>0</v>
      </c>
      <c r="F103" s="56">
        <v>47</v>
      </c>
      <c r="G103" s="56">
        <v>0</v>
      </c>
      <c r="H103" s="56"/>
      <c r="I103" s="57">
        <f t="shared" si="19"/>
        <v>47</v>
      </c>
      <c r="J103" s="58">
        <f t="shared" si="20"/>
        <v>47</v>
      </c>
      <c r="K103" s="58">
        <f t="shared" si="21"/>
        <v>0</v>
      </c>
      <c r="L103" s="52"/>
      <c r="M103" s="52"/>
    </row>
    <row r="104" spans="2:13" s="50" customFormat="1" ht="19.5" customHeight="1" x14ac:dyDescent="0.25">
      <c r="B104" s="53">
        <v>5</v>
      </c>
      <c r="C104" s="54">
        <v>14</v>
      </c>
      <c r="D104" s="55" t="s">
        <v>53</v>
      </c>
      <c r="E104" s="55" t="s">
        <v>0</v>
      </c>
      <c r="F104" s="56">
        <v>26</v>
      </c>
      <c r="G104" s="56">
        <v>14</v>
      </c>
      <c r="H104" s="56"/>
      <c r="I104" s="57">
        <f t="shared" si="19"/>
        <v>40</v>
      </c>
      <c r="J104" s="58">
        <f t="shared" ref="J104:J112" si="24">IF(E104="KY",I104,0)</f>
        <v>40</v>
      </c>
      <c r="K104" s="58">
        <f t="shared" ref="K104:K112" si="25">IF(E104="UG",I104,0)</f>
        <v>0</v>
      </c>
      <c r="L104" s="52"/>
      <c r="M104" s="52"/>
    </row>
    <row r="105" spans="2:13" s="50" customFormat="1" ht="19.5" customHeight="1" x14ac:dyDescent="0.25">
      <c r="B105" s="53">
        <v>6</v>
      </c>
      <c r="C105" s="54">
        <v>85</v>
      </c>
      <c r="D105" s="55" t="s">
        <v>97</v>
      </c>
      <c r="E105" s="55" t="s">
        <v>0</v>
      </c>
      <c r="F105" s="56">
        <v>40</v>
      </c>
      <c r="G105" s="56">
        <v>0</v>
      </c>
      <c r="H105" s="56"/>
      <c r="I105" s="57">
        <f t="shared" si="19"/>
        <v>40</v>
      </c>
      <c r="J105" s="58">
        <f t="shared" si="24"/>
        <v>40</v>
      </c>
      <c r="K105" s="58">
        <f t="shared" si="25"/>
        <v>0</v>
      </c>
      <c r="L105" s="52"/>
      <c r="M105" s="52"/>
    </row>
    <row r="106" spans="2:13" s="50" customFormat="1" ht="19.5" customHeight="1" x14ac:dyDescent="0.25">
      <c r="B106" s="53">
        <v>7</v>
      </c>
      <c r="C106" s="54">
        <v>20</v>
      </c>
      <c r="D106" s="55" t="s">
        <v>132</v>
      </c>
      <c r="E106" s="55" t="s">
        <v>73</v>
      </c>
      <c r="F106" s="56">
        <v>0</v>
      </c>
      <c r="G106" s="56">
        <v>39</v>
      </c>
      <c r="H106" s="56"/>
      <c r="I106" s="57">
        <f t="shared" si="19"/>
        <v>39</v>
      </c>
      <c r="J106" s="58">
        <f t="shared" si="24"/>
        <v>0</v>
      </c>
      <c r="K106" s="58">
        <f t="shared" si="25"/>
        <v>39</v>
      </c>
      <c r="L106" s="52"/>
      <c r="M106" s="52"/>
    </row>
    <row r="107" spans="2:13" s="50" customFormat="1" ht="19.5" customHeight="1" x14ac:dyDescent="0.25">
      <c r="B107" s="53">
        <v>8</v>
      </c>
      <c r="C107" s="54">
        <v>99</v>
      </c>
      <c r="D107" s="55" t="s">
        <v>133</v>
      </c>
      <c r="E107" s="55" t="s">
        <v>73</v>
      </c>
      <c r="F107" s="56">
        <v>0</v>
      </c>
      <c r="G107" s="56">
        <v>38</v>
      </c>
      <c r="H107" s="56"/>
      <c r="I107" s="57">
        <f t="shared" si="19"/>
        <v>38</v>
      </c>
      <c r="J107" s="58">
        <f t="shared" si="24"/>
        <v>0</v>
      </c>
      <c r="K107" s="58">
        <f t="shared" si="25"/>
        <v>38</v>
      </c>
      <c r="L107" s="52"/>
      <c r="M107" s="52"/>
    </row>
    <row r="108" spans="2:13" s="50" customFormat="1" ht="19.5" customHeight="1" x14ac:dyDescent="0.25">
      <c r="B108" s="53">
        <v>9</v>
      </c>
      <c r="C108" s="54">
        <v>777</v>
      </c>
      <c r="D108" s="55" t="s">
        <v>100</v>
      </c>
      <c r="E108" s="55" t="s">
        <v>0</v>
      </c>
      <c r="F108" s="56">
        <v>28</v>
      </c>
      <c r="G108" s="56">
        <v>10</v>
      </c>
      <c r="H108" s="56"/>
      <c r="I108" s="57">
        <f t="shared" si="19"/>
        <v>38</v>
      </c>
      <c r="J108" s="58">
        <f t="shared" si="24"/>
        <v>38</v>
      </c>
      <c r="K108" s="58">
        <f t="shared" si="25"/>
        <v>0</v>
      </c>
      <c r="L108" s="52"/>
      <c r="M108" s="52"/>
    </row>
    <row r="109" spans="2:13" s="50" customFormat="1" ht="19.5" customHeight="1" x14ac:dyDescent="0.25">
      <c r="B109" s="53">
        <v>10</v>
      </c>
      <c r="C109" s="54">
        <v>83</v>
      </c>
      <c r="D109" s="55" t="s">
        <v>101</v>
      </c>
      <c r="E109" s="55" t="s">
        <v>73</v>
      </c>
      <c r="F109" s="56">
        <v>22</v>
      </c>
      <c r="G109" s="56">
        <v>14</v>
      </c>
      <c r="H109" s="56"/>
      <c r="I109" s="57">
        <f t="shared" si="19"/>
        <v>36</v>
      </c>
      <c r="J109" s="58">
        <f t="shared" si="24"/>
        <v>0</v>
      </c>
      <c r="K109" s="58">
        <f t="shared" si="25"/>
        <v>36</v>
      </c>
      <c r="L109" s="52"/>
      <c r="M109" s="52"/>
    </row>
    <row r="110" spans="2:13" s="50" customFormat="1" ht="19.5" customHeight="1" x14ac:dyDescent="0.25">
      <c r="B110" s="53">
        <v>11</v>
      </c>
      <c r="C110" s="54">
        <v>18</v>
      </c>
      <c r="D110" s="55" t="s">
        <v>98</v>
      </c>
      <c r="E110" s="55" t="s">
        <v>0</v>
      </c>
      <c r="F110" s="56">
        <v>31</v>
      </c>
      <c r="G110" s="56"/>
      <c r="H110" s="56"/>
      <c r="I110" s="57">
        <f t="shared" si="19"/>
        <v>31</v>
      </c>
      <c r="J110" s="58">
        <f t="shared" si="24"/>
        <v>31</v>
      </c>
      <c r="K110" s="58">
        <f t="shared" si="25"/>
        <v>0</v>
      </c>
      <c r="L110" s="52"/>
      <c r="M110" s="52"/>
    </row>
    <row r="111" spans="2:13" s="50" customFormat="1" ht="19.5" customHeight="1" x14ac:dyDescent="0.25">
      <c r="B111" s="53">
        <v>12</v>
      </c>
      <c r="C111" s="54">
        <v>77</v>
      </c>
      <c r="D111" s="55" t="s">
        <v>99</v>
      </c>
      <c r="E111" s="55" t="s">
        <v>0</v>
      </c>
      <c r="F111" s="56">
        <v>31</v>
      </c>
      <c r="G111" s="56"/>
      <c r="H111" s="56"/>
      <c r="I111" s="57">
        <f t="shared" si="19"/>
        <v>31</v>
      </c>
      <c r="J111" s="58">
        <f t="shared" si="24"/>
        <v>31</v>
      </c>
      <c r="K111" s="58">
        <f t="shared" si="25"/>
        <v>0</v>
      </c>
      <c r="L111" s="52"/>
      <c r="M111" s="52"/>
    </row>
    <row r="112" spans="2:13" s="50" customFormat="1" ht="19.5" customHeight="1" x14ac:dyDescent="0.25">
      <c r="B112" s="53">
        <v>13</v>
      </c>
      <c r="C112" s="54">
        <v>217</v>
      </c>
      <c r="D112" s="55" t="s">
        <v>135</v>
      </c>
      <c r="E112" s="55" t="s">
        <v>73</v>
      </c>
      <c r="F112" s="56">
        <v>0</v>
      </c>
      <c r="G112" s="56">
        <v>30</v>
      </c>
      <c r="H112" s="56"/>
      <c r="I112" s="57">
        <f t="shared" si="19"/>
        <v>30</v>
      </c>
      <c r="J112" s="58">
        <f t="shared" si="24"/>
        <v>0</v>
      </c>
      <c r="K112" s="58">
        <f t="shared" si="25"/>
        <v>30</v>
      </c>
      <c r="L112" s="52"/>
      <c r="M112" s="52"/>
    </row>
    <row r="113" spans="2:13" s="50" customFormat="1" ht="19.5" customHeight="1" x14ac:dyDescent="0.25">
      <c r="B113" s="53">
        <v>14</v>
      </c>
      <c r="C113" s="54">
        <v>2</v>
      </c>
      <c r="D113" s="55" t="s">
        <v>136</v>
      </c>
      <c r="E113" s="55" t="s">
        <v>73</v>
      </c>
      <c r="F113" s="56">
        <v>0</v>
      </c>
      <c r="G113" s="56">
        <v>26</v>
      </c>
      <c r="H113" s="56"/>
      <c r="I113" s="57">
        <f t="shared" si="19"/>
        <v>26</v>
      </c>
      <c r="J113" s="58">
        <f t="shared" si="20"/>
        <v>0</v>
      </c>
      <c r="K113" s="58">
        <f t="shared" si="21"/>
        <v>26</v>
      </c>
      <c r="L113" s="52"/>
      <c r="M113" s="52"/>
    </row>
    <row r="114" spans="2:13" s="50" customFormat="1" ht="19.5" customHeight="1" x14ac:dyDescent="0.25">
      <c r="B114" s="53">
        <v>15</v>
      </c>
      <c r="C114" s="54">
        <v>4</v>
      </c>
      <c r="D114" s="55" t="s">
        <v>146</v>
      </c>
      <c r="E114" s="55" t="s">
        <v>73</v>
      </c>
      <c r="F114" s="56">
        <v>0</v>
      </c>
      <c r="G114" s="56">
        <v>22</v>
      </c>
      <c r="H114" s="56"/>
      <c r="I114" s="57">
        <f t="shared" si="19"/>
        <v>22</v>
      </c>
      <c r="J114" s="58">
        <f t="shared" si="20"/>
        <v>0</v>
      </c>
      <c r="K114" s="58">
        <f t="shared" si="21"/>
        <v>22</v>
      </c>
      <c r="L114" s="52"/>
      <c r="M114" s="52"/>
    </row>
    <row r="115" spans="2:13" s="50" customFormat="1" ht="19.5" customHeight="1" x14ac:dyDescent="0.25">
      <c r="B115" s="53">
        <v>16</v>
      </c>
      <c r="C115" s="54">
        <v>30</v>
      </c>
      <c r="D115" s="55" t="s">
        <v>138</v>
      </c>
      <c r="E115" s="55" t="s">
        <v>73</v>
      </c>
      <c r="F115" s="56">
        <v>0</v>
      </c>
      <c r="G115" s="56">
        <v>14</v>
      </c>
      <c r="H115" s="56"/>
      <c r="I115" s="57">
        <f t="shared" si="19"/>
        <v>14</v>
      </c>
      <c r="J115" s="58">
        <f t="shared" si="20"/>
        <v>0</v>
      </c>
      <c r="K115" s="58">
        <f t="shared" si="21"/>
        <v>14</v>
      </c>
      <c r="L115" s="52"/>
      <c r="M115" s="52"/>
    </row>
    <row r="116" spans="2:13" s="50" customFormat="1" ht="19.5" customHeight="1" x14ac:dyDescent="0.25">
      <c r="B116" s="53">
        <v>17</v>
      </c>
      <c r="C116" s="54">
        <v>24</v>
      </c>
      <c r="D116" s="55" t="s">
        <v>102</v>
      </c>
      <c r="E116" s="55" t="s">
        <v>73</v>
      </c>
      <c r="F116" s="56">
        <v>13</v>
      </c>
      <c r="G116" s="56"/>
      <c r="H116" s="56"/>
      <c r="I116" s="57">
        <f t="shared" si="19"/>
        <v>13</v>
      </c>
      <c r="J116" s="58">
        <f t="shared" si="20"/>
        <v>0</v>
      </c>
      <c r="K116" s="58">
        <f t="shared" si="21"/>
        <v>13</v>
      </c>
      <c r="L116" s="52"/>
      <c r="M116" s="52"/>
    </row>
    <row r="117" spans="2:13" s="50" customFormat="1" ht="19.5" customHeight="1" x14ac:dyDescent="0.25">
      <c r="B117" s="53">
        <v>18</v>
      </c>
      <c r="C117" s="54">
        <v>131</v>
      </c>
      <c r="D117" s="55" t="s">
        <v>139</v>
      </c>
      <c r="E117" s="55" t="s">
        <v>73</v>
      </c>
      <c r="F117" s="56">
        <v>0</v>
      </c>
      <c r="G117" s="56">
        <v>12</v>
      </c>
      <c r="H117" s="56"/>
      <c r="I117" s="57">
        <f t="shared" si="19"/>
        <v>12</v>
      </c>
      <c r="J117" s="58">
        <f t="shared" si="20"/>
        <v>0</v>
      </c>
      <c r="K117" s="58">
        <f t="shared" si="21"/>
        <v>12</v>
      </c>
      <c r="L117" s="52"/>
      <c r="M117" s="52"/>
    </row>
    <row r="118" spans="2:13" s="50" customFormat="1" ht="19.5" customHeight="1" x14ac:dyDescent="0.25">
      <c r="B118" s="53">
        <v>19</v>
      </c>
      <c r="C118" s="54">
        <v>9</v>
      </c>
      <c r="D118" s="55" t="s">
        <v>140</v>
      </c>
      <c r="E118" s="55" t="s">
        <v>73</v>
      </c>
      <c r="F118" s="56">
        <v>0</v>
      </c>
      <c r="G118" s="56">
        <v>11</v>
      </c>
      <c r="H118" s="56"/>
      <c r="I118" s="57">
        <f t="shared" si="19"/>
        <v>11</v>
      </c>
      <c r="J118" s="58">
        <f t="shared" si="20"/>
        <v>0</v>
      </c>
      <c r="K118" s="58">
        <f t="shared" si="21"/>
        <v>11</v>
      </c>
      <c r="L118" s="52"/>
      <c r="M118" s="52"/>
    </row>
    <row r="119" spans="2:13" s="50" customFormat="1" ht="19.5" customHeight="1" x14ac:dyDescent="0.25">
      <c r="B119" s="53">
        <v>20</v>
      </c>
      <c r="C119" s="54">
        <v>112</v>
      </c>
      <c r="D119" s="55" t="s">
        <v>147</v>
      </c>
      <c r="E119" s="55" t="s">
        <v>0</v>
      </c>
      <c r="F119" s="56">
        <v>0</v>
      </c>
      <c r="G119" s="56">
        <v>8</v>
      </c>
      <c r="H119" s="56"/>
      <c r="I119" s="57">
        <f t="shared" si="19"/>
        <v>8</v>
      </c>
      <c r="J119" s="58">
        <f t="shared" si="20"/>
        <v>8</v>
      </c>
      <c r="K119" s="58">
        <f t="shared" si="21"/>
        <v>0</v>
      </c>
      <c r="L119" s="52"/>
      <c r="M119" s="52"/>
    </row>
    <row r="120" spans="2:13" ht="19.5" customHeight="1" x14ac:dyDescent="0.25">
      <c r="F120" s="38">
        <f>SUM(F100:F119)</f>
        <v>347</v>
      </c>
      <c r="G120" s="38">
        <f>SUM(G100:G119)</f>
        <v>388</v>
      </c>
      <c r="H120" s="38">
        <f>SUM(H100:H119)</f>
        <v>0</v>
      </c>
      <c r="J120" s="23">
        <f>SUM(J100:J119)</f>
        <v>444</v>
      </c>
      <c r="K120" s="23">
        <f>SUM(K100:K119)</f>
        <v>291</v>
      </c>
      <c r="L120" s="19"/>
      <c r="M120" s="19"/>
    </row>
    <row r="121" spans="2:13" ht="19.5" customHeight="1" x14ac:dyDescent="0.2">
      <c r="L121" s="19"/>
      <c r="M121" s="19"/>
    </row>
    <row r="122" spans="2:13" s="50" customFormat="1" ht="29.1" customHeight="1" x14ac:dyDescent="0.25">
      <c r="B122" s="66" t="s">
        <v>10</v>
      </c>
      <c r="C122" s="66"/>
      <c r="D122" s="66"/>
      <c r="E122" s="66"/>
      <c r="F122" s="67"/>
      <c r="G122" s="67"/>
      <c r="H122" s="67"/>
      <c r="I122" s="67"/>
      <c r="J122" s="67">
        <f>J120+J96+J78+J66+J46+J24</f>
        <v>2302</v>
      </c>
      <c r="K122" s="67">
        <f>SUM(K120,K96,K78,K46,K66,K24)</f>
        <v>1782</v>
      </c>
      <c r="L122" s="52"/>
      <c r="M122" s="52"/>
    </row>
    <row r="123" spans="2:13" ht="19.5" customHeight="1" x14ac:dyDescent="0.2">
      <c r="B123" s="9"/>
      <c r="L123" s="19"/>
      <c r="M123" s="19"/>
    </row>
    <row r="124" spans="2:13" ht="19.5" customHeight="1" x14ac:dyDescent="0.2">
      <c r="B124" s="31" t="s">
        <v>14</v>
      </c>
      <c r="L124" s="19"/>
      <c r="M124" s="19"/>
    </row>
    <row r="125" spans="2:13" ht="19.5" customHeight="1" x14ac:dyDescent="0.2">
      <c r="B125" s="32" t="s">
        <v>15</v>
      </c>
      <c r="L125" s="19"/>
      <c r="M125" s="19"/>
    </row>
    <row r="126" spans="2:13" ht="19.5" customHeight="1" x14ac:dyDescent="0.2">
      <c r="B126" s="32" t="s">
        <v>55</v>
      </c>
      <c r="L126" s="19"/>
      <c r="M126" s="19"/>
    </row>
    <row r="127" spans="2:13" ht="19.5" customHeight="1" x14ac:dyDescent="0.2">
      <c r="B127" s="32" t="s">
        <v>144</v>
      </c>
    </row>
    <row r="129" spans="2:2" ht="19.5" customHeight="1" x14ac:dyDescent="0.2">
      <c r="B129" s="31" t="s">
        <v>151</v>
      </c>
    </row>
    <row r="130" spans="2:2" ht="19.5" customHeight="1" x14ac:dyDescent="0.2">
      <c r="B130" s="32" t="s">
        <v>149</v>
      </c>
    </row>
    <row r="131" spans="2:2" ht="19.5" customHeight="1" x14ac:dyDescent="0.2">
      <c r="B131" s="32" t="s">
        <v>150</v>
      </c>
    </row>
    <row r="132" spans="2:2" ht="19.5" customHeight="1" x14ac:dyDescent="0.2">
      <c r="B132" s="32" t="s">
        <v>144</v>
      </c>
    </row>
  </sheetData>
  <sortState ref="B100:I119">
    <sortCondition descending="1" ref="I100:I119"/>
    <sortCondition descending="1" ref="G100:G119"/>
  </sortState>
  <mergeCells count="6">
    <mergeCell ref="J80:K80"/>
    <mergeCell ref="J98:K98"/>
    <mergeCell ref="B1:K1"/>
    <mergeCell ref="J9:K9"/>
    <mergeCell ref="J26:K26"/>
    <mergeCell ref="J48:K48"/>
  </mergeCells>
  <phoneticPr fontId="12" type="noConversion"/>
  <pageMargins left="0.70000000000000007" right="0.70000000000000007" top="0.75000000000000011" bottom="0.75000000000000011" header="0.30000000000000004" footer="0.30000000000000004"/>
  <pageSetup paperSize="10" scale="87" fitToHeight="0" orientation="landscape" horizontalDpi="4294967292" verticalDpi="4294967292"/>
  <headerFooter>
    <oddFooter>Page &amp;P of &amp;N</oddFooter>
  </headerFooter>
  <rowBreaks count="6" manualBreakCount="6">
    <brk id="8" max="16383" man="1" pt="1"/>
    <brk id="25" max="16383" man="1" pt="1"/>
    <brk id="47" max="16383" man="1" pt="1"/>
    <brk id="67" max="16383" man="1" pt="1"/>
    <brk id="79" max="16383" man="1" pt="1"/>
    <brk id="97" max="16383" man="1" pt="1"/>
  </rowBreaks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N108"/>
  <sheetViews>
    <sheetView topLeftCell="B91" workbookViewId="0">
      <selection activeCell="O9" sqref="O9"/>
    </sheetView>
  </sheetViews>
  <sheetFormatPr defaultColWidth="9.7109375" defaultRowHeight="19.5" customHeight="1" x14ac:dyDescent="0.2"/>
  <cols>
    <col min="1" max="1" width="3.42578125" style="1" customWidth="1"/>
    <col min="2" max="2" width="9.7109375" style="2"/>
    <col min="3" max="3" width="9.7109375" style="1"/>
    <col min="4" max="4" width="33.28515625" style="1" customWidth="1"/>
    <col min="5" max="5" width="7.42578125" style="1" bestFit="1" customWidth="1"/>
    <col min="6" max="9" width="9.7109375" style="26"/>
    <col min="10" max="11" width="12.42578125" style="26" customWidth="1"/>
    <col min="12" max="16384" width="9.7109375" style="1"/>
  </cols>
  <sheetData>
    <row r="1" spans="2:14" ht="19.5" customHeight="1" thickTop="1" thickBot="1" x14ac:dyDescent="0.3">
      <c r="B1" s="92" t="s">
        <v>74</v>
      </c>
      <c r="C1" s="93"/>
      <c r="D1" s="93"/>
      <c r="E1" s="93"/>
      <c r="F1" s="93"/>
      <c r="G1" s="93"/>
      <c r="H1" s="93"/>
      <c r="I1" s="93"/>
      <c r="J1" s="93"/>
      <c r="K1" s="93"/>
      <c r="M1" s="19"/>
      <c r="N1" s="19"/>
    </row>
    <row r="2" spans="2:14" ht="19.5" customHeight="1" thickTop="1" x14ac:dyDescent="0.25">
      <c r="B2" s="10"/>
      <c r="C2" s="10"/>
      <c r="D2" s="10"/>
      <c r="E2" s="10"/>
      <c r="F2" s="34"/>
      <c r="G2" s="34"/>
      <c r="H2" s="34"/>
      <c r="I2" s="34"/>
      <c r="J2" s="25"/>
      <c r="M2" s="19"/>
      <c r="N2" s="19"/>
    </row>
    <row r="3" spans="2:14" ht="19.5" customHeight="1" x14ac:dyDescent="0.25">
      <c r="B3" s="10"/>
      <c r="C3" s="10"/>
      <c r="D3" s="10"/>
      <c r="E3" s="10"/>
      <c r="F3" s="34"/>
      <c r="G3" s="34"/>
      <c r="H3" s="34"/>
      <c r="I3" s="34"/>
      <c r="J3" s="27" t="s">
        <v>71</v>
      </c>
      <c r="K3" s="27" t="s">
        <v>72</v>
      </c>
      <c r="M3" s="19"/>
      <c r="N3" s="19"/>
    </row>
    <row r="4" spans="2:14" ht="19.5" customHeight="1" x14ac:dyDescent="0.25">
      <c r="B4" s="14" t="s">
        <v>10</v>
      </c>
      <c r="C4" s="15"/>
      <c r="D4" s="15"/>
      <c r="E4" s="15"/>
      <c r="F4" s="18"/>
      <c r="G4" s="18"/>
      <c r="H4" s="18"/>
      <c r="I4" s="18"/>
      <c r="J4" s="18"/>
      <c r="K4" s="18"/>
      <c r="M4" s="19"/>
      <c r="N4" s="19"/>
    </row>
    <row r="5" spans="2:14" ht="19.5" customHeight="1" x14ac:dyDescent="0.25">
      <c r="B5" s="16"/>
      <c r="C5" s="20" t="s">
        <v>116</v>
      </c>
      <c r="D5" s="21"/>
      <c r="E5" s="21"/>
      <c r="F5" s="22"/>
      <c r="G5" s="22"/>
      <c r="H5" s="22"/>
      <c r="I5" s="22"/>
      <c r="J5" s="22">
        <f>(J22+J36+J50+J58+J72+J91)</f>
        <v>721</v>
      </c>
      <c r="K5" s="22">
        <f>(K22+K36+K50+K58+K72+K91)</f>
        <v>1175</v>
      </c>
      <c r="L5" s="19"/>
      <c r="M5" s="19"/>
      <c r="N5" s="19"/>
    </row>
    <row r="6" spans="2:14" s="8" customFormat="1" ht="19.5" customHeight="1" x14ac:dyDescent="0.25">
      <c r="B6" s="16"/>
      <c r="C6" s="17"/>
      <c r="D6" s="17"/>
      <c r="E6" s="17"/>
      <c r="F6" s="28"/>
      <c r="G6" s="28"/>
      <c r="H6" s="28"/>
      <c r="I6" s="28"/>
      <c r="J6" s="28"/>
      <c r="K6" s="28"/>
      <c r="M6" s="74"/>
      <c r="N6" s="74"/>
    </row>
    <row r="7" spans="2:14" ht="19.5" customHeight="1" x14ac:dyDescent="0.25">
      <c r="B7" s="3" t="s">
        <v>56</v>
      </c>
      <c r="C7" s="4"/>
      <c r="M7" s="19"/>
      <c r="N7" s="19"/>
    </row>
    <row r="8" spans="2:14" ht="19.5" customHeight="1" x14ac:dyDescent="0.2">
      <c r="J8" s="88" t="s">
        <v>2</v>
      </c>
      <c r="K8" s="88"/>
      <c r="M8" s="19"/>
      <c r="N8" s="19"/>
    </row>
    <row r="9" spans="2:14" ht="34.5" customHeight="1" x14ac:dyDescent="0.2">
      <c r="B9" s="11" t="s">
        <v>57</v>
      </c>
      <c r="C9" s="12" t="s">
        <v>58</v>
      </c>
      <c r="D9" s="11" t="s">
        <v>59</v>
      </c>
      <c r="E9" s="11" t="s">
        <v>70</v>
      </c>
      <c r="F9" s="35" t="s">
        <v>25</v>
      </c>
      <c r="G9" s="35" t="s">
        <v>26</v>
      </c>
      <c r="H9" s="35" t="s">
        <v>27</v>
      </c>
      <c r="I9" s="35" t="s">
        <v>63</v>
      </c>
      <c r="J9" s="33" t="s">
        <v>71</v>
      </c>
      <c r="K9" s="33" t="s">
        <v>72</v>
      </c>
      <c r="M9" s="19"/>
      <c r="N9" s="19"/>
    </row>
    <row r="10" spans="2:14" ht="19.5" customHeight="1" x14ac:dyDescent="0.25">
      <c r="B10" s="13">
        <v>1</v>
      </c>
      <c r="C10" s="54">
        <v>7</v>
      </c>
      <c r="D10" s="55" t="s">
        <v>66</v>
      </c>
      <c r="E10" s="55" t="s">
        <v>73</v>
      </c>
      <c r="F10" s="36">
        <v>17</v>
      </c>
      <c r="G10" s="36">
        <v>20</v>
      </c>
      <c r="H10" s="36">
        <v>20</v>
      </c>
      <c r="I10" s="35">
        <f t="shared" ref="I10:I21" si="0">SUM(F10:H10)</f>
        <v>57</v>
      </c>
      <c r="J10" s="24">
        <f t="shared" ref="J10:J21" si="1">IF(E10="KY",I10,0)</f>
        <v>0</v>
      </c>
      <c r="K10" s="24">
        <f t="shared" ref="K10:K21" si="2">IF(E10="UG",I10,0)</f>
        <v>57</v>
      </c>
      <c r="M10" s="19"/>
      <c r="N10" s="19"/>
    </row>
    <row r="11" spans="2:14" ht="19.5" customHeight="1" x14ac:dyDescent="0.25">
      <c r="B11" s="13">
        <v>2</v>
      </c>
      <c r="C11" s="54">
        <v>24</v>
      </c>
      <c r="D11" s="55" t="s">
        <v>11</v>
      </c>
      <c r="E11" s="55" t="s">
        <v>73</v>
      </c>
      <c r="F11" s="36">
        <v>20</v>
      </c>
      <c r="G11" s="36">
        <v>17</v>
      </c>
      <c r="H11" s="36">
        <v>17</v>
      </c>
      <c r="I11" s="35">
        <f t="shared" si="0"/>
        <v>54</v>
      </c>
      <c r="J11" s="24">
        <f t="shared" si="1"/>
        <v>0</v>
      </c>
      <c r="K11" s="24">
        <f t="shared" si="2"/>
        <v>54</v>
      </c>
      <c r="M11" s="19"/>
      <c r="N11" s="19"/>
    </row>
    <row r="12" spans="2:14" ht="19.5" customHeight="1" x14ac:dyDescent="0.25">
      <c r="B12" s="13">
        <v>3</v>
      </c>
      <c r="C12" s="54">
        <v>24</v>
      </c>
      <c r="D12" s="55" t="s">
        <v>19</v>
      </c>
      <c r="E12" s="55" t="s">
        <v>0</v>
      </c>
      <c r="F12" s="36">
        <v>15</v>
      </c>
      <c r="G12" s="36">
        <v>15</v>
      </c>
      <c r="H12" s="36">
        <v>15</v>
      </c>
      <c r="I12" s="35">
        <f t="shared" si="0"/>
        <v>45</v>
      </c>
      <c r="J12" s="24">
        <f t="shared" si="1"/>
        <v>45</v>
      </c>
      <c r="K12" s="24">
        <f t="shared" si="2"/>
        <v>0</v>
      </c>
      <c r="M12" s="19"/>
      <c r="N12" s="19"/>
    </row>
    <row r="13" spans="2:14" ht="19.5" customHeight="1" x14ac:dyDescent="0.25">
      <c r="B13" s="13">
        <v>4</v>
      </c>
      <c r="C13" s="54">
        <v>40</v>
      </c>
      <c r="D13" s="55" t="s">
        <v>42</v>
      </c>
      <c r="E13" s="55" t="s">
        <v>41</v>
      </c>
      <c r="F13" s="36">
        <v>11</v>
      </c>
      <c r="G13" s="36">
        <v>10</v>
      </c>
      <c r="H13" s="36">
        <v>13</v>
      </c>
      <c r="I13" s="35">
        <f t="shared" si="0"/>
        <v>34</v>
      </c>
      <c r="J13" s="24">
        <f t="shared" si="1"/>
        <v>34</v>
      </c>
      <c r="K13" s="24">
        <f t="shared" si="2"/>
        <v>0</v>
      </c>
      <c r="M13" s="19"/>
      <c r="N13" s="19"/>
    </row>
    <row r="14" spans="2:14" ht="19.5" customHeight="1" x14ac:dyDescent="0.25">
      <c r="B14" s="13">
        <v>5</v>
      </c>
      <c r="C14" s="69" t="s">
        <v>117</v>
      </c>
      <c r="D14" s="55" t="s">
        <v>43</v>
      </c>
      <c r="E14" s="55" t="s">
        <v>44</v>
      </c>
      <c r="F14" s="36">
        <v>13</v>
      </c>
      <c r="G14" s="36">
        <v>11</v>
      </c>
      <c r="H14" s="36">
        <v>9</v>
      </c>
      <c r="I14" s="35">
        <f t="shared" si="0"/>
        <v>33</v>
      </c>
      <c r="J14" s="24">
        <f t="shared" si="1"/>
        <v>33</v>
      </c>
      <c r="K14" s="24">
        <f t="shared" si="2"/>
        <v>0</v>
      </c>
      <c r="M14" s="19"/>
      <c r="N14" s="19"/>
    </row>
    <row r="15" spans="2:14" ht="15.75" x14ac:dyDescent="0.25">
      <c r="B15" s="13">
        <v>6</v>
      </c>
      <c r="C15" s="54">
        <v>99</v>
      </c>
      <c r="D15" s="55" t="s">
        <v>21</v>
      </c>
      <c r="E15" s="55" t="s">
        <v>73</v>
      </c>
      <c r="F15" s="36">
        <v>6</v>
      </c>
      <c r="G15" s="36">
        <v>13</v>
      </c>
      <c r="H15" s="36">
        <v>10</v>
      </c>
      <c r="I15" s="35">
        <f t="shared" si="0"/>
        <v>29</v>
      </c>
      <c r="J15" s="24">
        <f t="shared" si="1"/>
        <v>0</v>
      </c>
      <c r="K15" s="24">
        <f t="shared" si="2"/>
        <v>29</v>
      </c>
      <c r="M15" s="19"/>
      <c r="N15" s="19"/>
    </row>
    <row r="16" spans="2:14" ht="15.75" x14ac:dyDescent="0.25">
      <c r="B16" s="13">
        <v>7</v>
      </c>
      <c r="C16" s="54">
        <v>333</v>
      </c>
      <c r="D16" s="55" t="s">
        <v>77</v>
      </c>
      <c r="E16" s="55" t="s">
        <v>41</v>
      </c>
      <c r="F16" s="36">
        <v>10</v>
      </c>
      <c r="G16" s="36">
        <v>7</v>
      </c>
      <c r="H16" s="36">
        <v>11</v>
      </c>
      <c r="I16" s="35">
        <f t="shared" si="0"/>
        <v>28</v>
      </c>
      <c r="J16" s="24">
        <f t="shared" si="1"/>
        <v>28</v>
      </c>
      <c r="K16" s="24">
        <f t="shared" si="2"/>
        <v>0</v>
      </c>
      <c r="M16" s="19"/>
      <c r="N16" s="19"/>
    </row>
    <row r="17" spans="2:14" ht="15.75" x14ac:dyDescent="0.25">
      <c r="B17" s="13">
        <v>8</v>
      </c>
      <c r="C17" s="54">
        <v>28</v>
      </c>
      <c r="D17" s="55" t="s">
        <v>78</v>
      </c>
      <c r="E17" s="55" t="s">
        <v>73</v>
      </c>
      <c r="F17" s="36">
        <v>8</v>
      </c>
      <c r="G17" s="36">
        <v>9</v>
      </c>
      <c r="H17" s="36">
        <v>8</v>
      </c>
      <c r="I17" s="35">
        <f t="shared" si="0"/>
        <v>25</v>
      </c>
      <c r="J17" s="24">
        <f t="shared" si="1"/>
        <v>0</v>
      </c>
      <c r="K17" s="24">
        <f t="shared" si="2"/>
        <v>25</v>
      </c>
      <c r="M17" s="19"/>
      <c r="N17" s="19"/>
    </row>
    <row r="18" spans="2:14" ht="15.75" x14ac:dyDescent="0.25">
      <c r="B18" s="13">
        <v>9</v>
      </c>
      <c r="C18" s="54">
        <v>112</v>
      </c>
      <c r="D18" s="55" t="s">
        <v>118</v>
      </c>
      <c r="E18" s="55" t="s">
        <v>73</v>
      </c>
      <c r="F18" s="36">
        <v>7</v>
      </c>
      <c r="G18" s="36">
        <v>8</v>
      </c>
      <c r="H18" s="36">
        <v>7</v>
      </c>
      <c r="I18" s="35">
        <f t="shared" si="0"/>
        <v>22</v>
      </c>
      <c r="J18" s="24">
        <f t="shared" si="1"/>
        <v>0</v>
      </c>
      <c r="K18" s="24">
        <f t="shared" si="2"/>
        <v>22</v>
      </c>
      <c r="M18" s="19"/>
      <c r="N18" s="19"/>
    </row>
    <row r="19" spans="2:14" ht="15.75" x14ac:dyDescent="0.25">
      <c r="B19" s="13">
        <v>10</v>
      </c>
      <c r="C19" s="54">
        <v>4</v>
      </c>
      <c r="D19" s="55" t="s">
        <v>119</v>
      </c>
      <c r="E19" s="55" t="s">
        <v>73</v>
      </c>
      <c r="F19" s="36">
        <v>5</v>
      </c>
      <c r="G19" s="36">
        <v>6</v>
      </c>
      <c r="H19" s="36">
        <v>6</v>
      </c>
      <c r="I19" s="35">
        <f t="shared" si="0"/>
        <v>17</v>
      </c>
      <c r="J19" s="24">
        <f t="shared" si="1"/>
        <v>0</v>
      </c>
      <c r="K19" s="24">
        <f t="shared" si="2"/>
        <v>17</v>
      </c>
      <c r="M19" s="19"/>
      <c r="N19" s="19"/>
    </row>
    <row r="20" spans="2:14" ht="15.75" x14ac:dyDescent="0.25">
      <c r="B20" s="13">
        <v>11</v>
      </c>
      <c r="C20" s="71">
        <v>28</v>
      </c>
      <c r="D20" s="55" t="s">
        <v>20</v>
      </c>
      <c r="E20" s="55" t="s">
        <v>73</v>
      </c>
      <c r="F20" s="36">
        <v>9</v>
      </c>
      <c r="G20" s="36" t="s">
        <v>28</v>
      </c>
      <c r="H20" s="36">
        <v>5</v>
      </c>
      <c r="I20" s="35">
        <f t="shared" si="0"/>
        <v>14</v>
      </c>
      <c r="J20" s="24">
        <f t="shared" si="1"/>
        <v>0</v>
      </c>
      <c r="K20" s="24">
        <f t="shared" si="2"/>
        <v>14</v>
      </c>
      <c r="M20" s="19"/>
      <c r="N20" s="19"/>
    </row>
    <row r="21" spans="2:14" ht="15.75" x14ac:dyDescent="0.25">
      <c r="B21" s="13">
        <v>12</v>
      </c>
      <c r="C21" s="71">
        <v>55</v>
      </c>
      <c r="D21" s="55" t="s">
        <v>120</v>
      </c>
      <c r="E21" s="55" t="s">
        <v>73</v>
      </c>
      <c r="F21" s="36">
        <v>4</v>
      </c>
      <c r="G21" s="36" t="s">
        <v>28</v>
      </c>
      <c r="H21" s="36" t="s">
        <v>29</v>
      </c>
      <c r="I21" s="35">
        <f t="shared" si="0"/>
        <v>4</v>
      </c>
      <c r="J21" s="24">
        <f t="shared" si="1"/>
        <v>0</v>
      </c>
      <c r="K21" s="24">
        <f t="shared" si="2"/>
        <v>4</v>
      </c>
      <c r="M21" s="19"/>
      <c r="N21" s="19"/>
    </row>
    <row r="22" spans="2:14" ht="15.75" x14ac:dyDescent="0.25">
      <c r="B22" s="5"/>
      <c r="C22" s="6"/>
      <c r="D22" s="7"/>
      <c r="E22" s="7"/>
      <c r="F22" s="70"/>
      <c r="G22" s="70"/>
      <c r="H22" s="70"/>
      <c r="I22" s="37"/>
      <c r="J22" s="23">
        <f>SUM(J10:J21)</f>
        <v>140</v>
      </c>
      <c r="K22" s="23">
        <f>SUM(K10:K21)</f>
        <v>222</v>
      </c>
      <c r="M22" s="19"/>
      <c r="N22" s="19"/>
    </row>
    <row r="23" spans="2:14" ht="15.75" x14ac:dyDescent="0.25">
      <c r="B23" s="3" t="s">
        <v>3</v>
      </c>
      <c r="C23" s="4"/>
      <c r="M23" s="19"/>
      <c r="N23" s="19"/>
    </row>
    <row r="24" spans="2:14" ht="15.75" x14ac:dyDescent="0.2">
      <c r="J24" s="88" t="s">
        <v>2</v>
      </c>
      <c r="K24" s="88"/>
      <c r="M24" s="19"/>
      <c r="N24" s="19"/>
    </row>
    <row r="25" spans="2:14" ht="47.25" x14ac:dyDescent="0.2">
      <c r="B25" s="11" t="s">
        <v>57</v>
      </c>
      <c r="C25" s="12" t="s">
        <v>58</v>
      </c>
      <c r="D25" s="11" t="s">
        <v>59</v>
      </c>
      <c r="E25" s="11" t="s">
        <v>70</v>
      </c>
      <c r="F25" s="35" t="s">
        <v>25</v>
      </c>
      <c r="G25" s="35" t="s">
        <v>26</v>
      </c>
      <c r="H25" s="35" t="s">
        <v>27</v>
      </c>
      <c r="I25" s="35" t="s">
        <v>63</v>
      </c>
      <c r="J25" s="33" t="s">
        <v>71</v>
      </c>
      <c r="K25" s="33" t="s">
        <v>72</v>
      </c>
      <c r="M25" s="19"/>
      <c r="N25" s="19"/>
    </row>
    <row r="26" spans="2:14" ht="15.75" x14ac:dyDescent="0.25">
      <c r="B26" s="13">
        <v>1</v>
      </c>
      <c r="C26" s="54">
        <v>20</v>
      </c>
      <c r="D26" s="55" t="s">
        <v>22</v>
      </c>
      <c r="E26" s="55" t="s">
        <v>73</v>
      </c>
      <c r="F26" s="36">
        <v>15</v>
      </c>
      <c r="G26" s="36">
        <v>17</v>
      </c>
      <c r="H26" s="36">
        <v>20</v>
      </c>
      <c r="I26" s="35">
        <f t="shared" ref="I26:I35" si="3">SUM(F26:H26)</f>
        <v>52</v>
      </c>
      <c r="J26" s="24">
        <f>IF(E26="KY",I26,0)</f>
        <v>0</v>
      </c>
      <c r="K26" s="24">
        <f>IF(E26="UG",I26,0)</f>
        <v>52</v>
      </c>
      <c r="M26" s="19"/>
      <c r="N26" s="19"/>
    </row>
    <row r="27" spans="2:14" ht="15.75" x14ac:dyDescent="0.25">
      <c r="B27" s="13">
        <v>2</v>
      </c>
      <c r="C27" s="54">
        <v>99</v>
      </c>
      <c r="D27" s="55" t="s">
        <v>65</v>
      </c>
      <c r="E27" s="55" t="s">
        <v>73</v>
      </c>
      <c r="F27" s="36">
        <v>17</v>
      </c>
      <c r="G27" s="36">
        <v>15</v>
      </c>
      <c r="H27" s="36">
        <v>17</v>
      </c>
      <c r="I27" s="35">
        <f t="shared" si="3"/>
        <v>49</v>
      </c>
      <c r="J27" s="24">
        <f>IF(E27="KY",I27,0)</f>
        <v>0</v>
      </c>
      <c r="K27" s="24">
        <f>IF(E27="UG",I27,0)</f>
        <v>49</v>
      </c>
      <c r="M27" s="19"/>
      <c r="N27" s="19"/>
    </row>
    <row r="28" spans="2:14" ht="15.75" x14ac:dyDescent="0.25">
      <c r="B28" s="13">
        <v>3</v>
      </c>
      <c r="C28" s="54">
        <v>55</v>
      </c>
      <c r="D28" s="55" t="s">
        <v>80</v>
      </c>
      <c r="E28" s="55" t="s">
        <v>73</v>
      </c>
      <c r="F28" s="36">
        <v>20</v>
      </c>
      <c r="G28" s="36">
        <v>20</v>
      </c>
      <c r="H28" s="36">
        <v>6</v>
      </c>
      <c r="I28" s="35">
        <f t="shared" si="3"/>
        <v>46</v>
      </c>
      <c r="J28" s="24">
        <f>IF(E28="KY",I28,0)</f>
        <v>0</v>
      </c>
      <c r="K28" s="24">
        <f>IF(E28="UG",I28,0)</f>
        <v>46</v>
      </c>
      <c r="M28" s="19"/>
      <c r="N28" s="19"/>
    </row>
    <row r="29" spans="2:14" ht="15.75" x14ac:dyDescent="0.25">
      <c r="B29" s="13">
        <v>4</v>
      </c>
      <c r="C29" s="54">
        <v>6</v>
      </c>
      <c r="D29" s="55" t="s">
        <v>123</v>
      </c>
      <c r="E29" s="55" t="s">
        <v>73</v>
      </c>
      <c r="F29" s="36">
        <v>10</v>
      </c>
      <c r="G29" s="36">
        <v>11</v>
      </c>
      <c r="H29" s="36">
        <v>15</v>
      </c>
      <c r="I29" s="35">
        <f t="shared" si="3"/>
        <v>36</v>
      </c>
      <c r="J29" s="24">
        <f>IF(E29="KY",I29,0)</f>
        <v>0</v>
      </c>
      <c r="K29" s="24">
        <f>IF(E29="UG",I29,0)</f>
        <v>36</v>
      </c>
      <c r="M29" s="19"/>
      <c r="N29" s="19"/>
    </row>
    <row r="30" spans="2:14" ht="15.75" x14ac:dyDescent="0.25">
      <c r="B30" s="13">
        <v>5</v>
      </c>
      <c r="C30" s="54">
        <v>112</v>
      </c>
      <c r="D30" s="55" t="s">
        <v>122</v>
      </c>
      <c r="E30" s="55" t="s">
        <v>73</v>
      </c>
      <c r="F30" s="36">
        <v>11</v>
      </c>
      <c r="G30" s="36">
        <v>10</v>
      </c>
      <c r="H30" s="36">
        <v>13</v>
      </c>
      <c r="I30" s="35">
        <f t="shared" si="3"/>
        <v>34</v>
      </c>
      <c r="J30" s="24">
        <f t="shared" ref="J30:J33" si="4">IF(E30="KY",I30,0)</f>
        <v>0</v>
      </c>
      <c r="K30" s="24">
        <f t="shared" ref="K30:K33" si="5">IF(E30="UG",I30,0)</f>
        <v>34</v>
      </c>
      <c r="M30" s="19"/>
      <c r="N30" s="19"/>
    </row>
    <row r="31" spans="2:14" ht="15.75" x14ac:dyDescent="0.25">
      <c r="B31" s="13">
        <v>6</v>
      </c>
      <c r="C31" s="54">
        <v>26</v>
      </c>
      <c r="D31" s="55" t="s">
        <v>121</v>
      </c>
      <c r="E31" s="55" t="s">
        <v>73</v>
      </c>
      <c r="F31" s="36">
        <v>13</v>
      </c>
      <c r="G31" s="36">
        <v>13</v>
      </c>
      <c r="H31" s="36">
        <v>7</v>
      </c>
      <c r="I31" s="35">
        <f t="shared" si="3"/>
        <v>33</v>
      </c>
      <c r="J31" s="24">
        <f t="shared" si="4"/>
        <v>0</v>
      </c>
      <c r="K31" s="24">
        <f t="shared" si="5"/>
        <v>33</v>
      </c>
      <c r="M31" s="19"/>
      <c r="N31" s="19"/>
    </row>
    <row r="32" spans="2:14" ht="15.75" customHeight="1" x14ac:dyDescent="0.25">
      <c r="B32" s="13">
        <v>7</v>
      </c>
      <c r="C32" s="54">
        <v>73</v>
      </c>
      <c r="D32" s="55" t="s">
        <v>32</v>
      </c>
      <c r="E32" s="55" t="s">
        <v>44</v>
      </c>
      <c r="F32" s="36">
        <v>8</v>
      </c>
      <c r="G32" s="36">
        <v>9</v>
      </c>
      <c r="H32" s="36">
        <v>11</v>
      </c>
      <c r="I32" s="35">
        <f t="shared" si="3"/>
        <v>28</v>
      </c>
      <c r="J32" s="24">
        <f t="shared" si="4"/>
        <v>28</v>
      </c>
      <c r="K32" s="24">
        <f t="shared" si="5"/>
        <v>0</v>
      </c>
      <c r="M32" s="19"/>
      <c r="N32" s="19"/>
    </row>
    <row r="33" spans="2:14" ht="15.75" x14ac:dyDescent="0.25">
      <c r="B33" s="13">
        <v>8</v>
      </c>
      <c r="C33" s="54">
        <v>555</v>
      </c>
      <c r="D33" s="55" t="s">
        <v>38</v>
      </c>
      <c r="E33" s="55" t="s">
        <v>73</v>
      </c>
      <c r="F33" s="36">
        <v>9</v>
      </c>
      <c r="G33" s="36">
        <v>6</v>
      </c>
      <c r="H33" s="36">
        <v>10</v>
      </c>
      <c r="I33" s="35">
        <f t="shared" si="3"/>
        <v>25</v>
      </c>
      <c r="J33" s="24">
        <f t="shared" si="4"/>
        <v>0</v>
      </c>
      <c r="K33" s="24">
        <f t="shared" si="5"/>
        <v>25</v>
      </c>
      <c r="M33" s="19"/>
      <c r="N33" s="19"/>
    </row>
    <row r="34" spans="2:14" ht="15.75" x14ac:dyDescent="0.25">
      <c r="B34" s="13">
        <v>9</v>
      </c>
      <c r="C34" s="54">
        <v>11</v>
      </c>
      <c r="D34" s="55" t="s">
        <v>124</v>
      </c>
      <c r="E34" s="55" t="s">
        <v>0</v>
      </c>
      <c r="F34" s="36">
        <v>7</v>
      </c>
      <c r="G34" s="36">
        <v>7</v>
      </c>
      <c r="H34" s="36">
        <v>9</v>
      </c>
      <c r="I34" s="35">
        <f t="shared" si="3"/>
        <v>23</v>
      </c>
      <c r="J34" s="24">
        <f>IF(E34="KY",I34,0)</f>
        <v>23</v>
      </c>
      <c r="K34" s="24">
        <f>IF(E34="UG",I34,0)</f>
        <v>0</v>
      </c>
      <c r="M34" s="19"/>
      <c r="N34" s="19"/>
    </row>
    <row r="35" spans="2:14" ht="15.75" x14ac:dyDescent="0.25">
      <c r="B35" s="13">
        <v>10</v>
      </c>
      <c r="C35" s="54">
        <v>111</v>
      </c>
      <c r="D35" s="55" t="s">
        <v>125</v>
      </c>
      <c r="E35" s="55" t="s">
        <v>73</v>
      </c>
      <c r="F35" s="36">
        <v>6</v>
      </c>
      <c r="G35" s="36">
        <v>8</v>
      </c>
      <c r="H35" s="36">
        <v>8</v>
      </c>
      <c r="I35" s="35">
        <f t="shared" si="3"/>
        <v>22</v>
      </c>
      <c r="J35" s="24">
        <f>IF(E35="KY",I35,0)</f>
        <v>0</v>
      </c>
      <c r="K35" s="24">
        <f>IF(E35="UG",I35,0)</f>
        <v>22</v>
      </c>
      <c r="M35" s="19"/>
      <c r="N35" s="19"/>
    </row>
    <row r="36" spans="2:14" ht="15.75" x14ac:dyDescent="0.25">
      <c r="B36" s="5"/>
      <c r="C36" s="71"/>
      <c r="D36" s="72"/>
      <c r="E36" s="72"/>
      <c r="F36" s="70"/>
      <c r="G36" s="70"/>
      <c r="H36" s="70"/>
      <c r="J36" s="23">
        <f>SUM(J26:J35)</f>
        <v>51</v>
      </c>
      <c r="K36" s="23">
        <f>SUM(K26:K35)</f>
        <v>297</v>
      </c>
      <c r="M36" s="19"/>
      <c r="N36" s="19"/>
    </row>
    <row r="37" spans="2:14" ht="15.75" x14ac:dyDescent="0.25">
      <c r="B37" s="5"/>
      <c r="C37" s="71"/>
      <c r="D37" s="72"/>
      <c r="E37" s="72"/>
      <c r="F37" s="70"/>
      <c r="G37" s="70"/>
      <c r="H37" s="70"/>
      <c r="J37" s="30"/>
      <c r="K37" s="30"/>
      <c r="M37" s="19"/>
      <c r="N37" s="19"/>
    </row>
    <row r="38" spans="2:14" ht="15.75" x14ac:dyDescent="0.25">
      <c r="B38" s="3" t="s">
        <v>67</v>
      </c>
      <c r="C38" s="4"/>
      <c r="M38" s="19"/>
      <c r="N38" s="19"/>
    </row>
    <row r="39" spans="2:14" ht="15.75" x14ac:dyDescent="0.2">
      <c r="J39" s="88" t="s">
        <v>2</v>
      </c>
      <c r="K39" s="88"/>
      <c r="M39" s="19"/>
      <c r="N39" s="19"/>
    </row>
    <row r="40" spans="2:14" ht="47.25" x14ac:dyDescent="0.2">
      <c r="B40" s="11" t="s">
        <v>57</v>
      </c>
      <c r="C40" s="12" t="s">
        <v>58</v>
      </c>
      <c r="D40" s="11" t="s">
        <v>59</v>
      </c>
      <c r="E40" s="11" t="s">
        <v>70</v>
      </c>
      <c r="F40" s="35" t="s">
        <v>25</v>
      </c>
      <c r="G40" s="35" t="s">
        <v>26</v>
      </c>
      <c r="H40" s="35" t="s">
        <v>27</v>
      </c>
      <c r="I40" s="35" t="s">
        <v>63</v>
      </c>
      <c r="J40" s="33" t="s">
        <v>71</v>
      </c>
      <c r="K40" s="33" t="s">
        <v>72</v>
      </c>
      <c r="M40" s="19"/>
      <c r="N40" s="19"/>
    </row>
    <row r="41" spans="2:14" ht="15.75" x14ac:dyDescent="0.25">
      <c r="B41" s="13">
        <v>1</v>
      </c>
      <c r="C41" s="54">
        <v>99</v>
      </c>
      <c r="D41" s="55" t="s">
        <v>64</v>
      </c>
      <c r="E41" s="55" t="s">
        <v>73</v>
      </c>
      <c r="F41" s="38">
        <v>15</v>
      </c>
      <c r="G41" s="38">
        <v>20</v>
      </c>
      <c r="H41" s="38">
        <v>20</v>
      </c>
      <c r="I41" s="35">
        <f t="shared" ref="I41:I49" si="6">SUM(F41:H41)</f>
        <v>55</v>
      </c>
      <c r="J41" s="24">
        <f>IF(E41="KY",I41,0)</f>
        <v>0</v>
      </c>
      <c r="K41" s="24">
        <f>IF(E41="UG",I41,0)</f>
        <v>55</v>
      </c>
      <c r="M41" s="19"/>
      <c r="N41" s="19"/>
    </row>
    <row r="42" spans="2:14" ht="15.75" x14ac:dyDescent="0.25">
      <c r="B42" s="13">
        <v>2</v>
      </c>
      <c r="C42" s="54">
        <v>999</v>
      </c>
      <c r="D42" s="55" t="s">
        <v>128</v>
      </c>
      <c r="E42" s="55" t="s">
        <v>0</v>
      </c>
      <c r="F42" s="38">
        <v>20</v>
      </c>
      <c r="G42" s="38">
        <v>15</v>
      </c>
      <c r="H42" s="38">
        <v>17</v>
      </c>
      <c r="I42" s="35">
        <f t="shared" si="6"/>
        <v>52</v>
      </c>
      <c r="J42" s="24">
        <f t="shared" ref="J42:J48" si="7">IF(E42="KY",I42,0)</f>
        <v>52</v>
      </c>
      <c r="K42" s="24">
        <f>IF(E42="UG",I42,0)</f>
        <v>0</v>
      </c>
      <c r="M42" s="19"/>
      <c r="N42" s="19"/>
    </row>
    <row r="43" spans="2:14" ht="15.75" x14ac:dyDescent="0.25">
      <c r="B43" s="13">
        <v>3</v>
      </c>
      <c r="C43" s="54">
        <v>22</v>
      </c>
      <c r="D43" s="55" t="s">
        <v>126</v>
      </c>
      <c r="E43" s="55" t="s">
        <v>49</v>
      </c>
      <c r="F43" s="38">
        <v>17</v>
      </c>
      <c r="G43" s="38">
        <v>17</v>
      </c>
      <c r="H43" s="38">
        <v>15</v>
      </c>
      <c r="I43" s="35">
        <f t="shared" si="6"/>
        <v>49</v>
      </c>
      <c r="J43" s="24">
        <f t="shared" si="7"/>
        <v>0</v>
      </c>
      <c r="K43" s="24">
        <f t="shared" ref="K43:K48" si="8">IF(E43="UG",I43,0)</f>
        <v>49</v>
      </c>
      <c r="M43" s="19"/>
      <c r="N43" s="19"/>
    </row>
    <row r="44" spans="2:14" ht="15.75" x14ac:dyDescent="0.25">
      <c r="B44" s="13">
        <v>4</v>
      </c>
      <c r="C44" s="54">
        <v>167</v>
      </c>
      <c r="D44" s="55" t="s">
        <v>34</v>
      </c>
      <c r="E44" s="55" t="s">
        <v>0</v>
      </c>
      <c r="F44" s="36">
        <v>13</v>
      </c>
      <c r="G44" s="36">
        <v>13</v>
      </c>
      <c r="H44" s="36">
        <v>13</v>
      </c>
      <c r="I44" s="35">
        <f t="shared" si="6"/>
        <v>39</v>
      </c>
      <c r="J44" s="24">
        <f t="shared" si="7"/>
        <v>39</v>
      </c>
      <c r="K44" s="24">
        <f t="shared" si="8"/>
        <v>0</v>
      </c>
      <c r="M44" s="19"/>
      <c r="N44" s="19"/>
    </row>
    <row r="45" spans="2:14" ht="15.75" x14ac:dyDescent="0.25">
      <c r="B45" s="13">
        <v>5</v>
      </c>
      <c r="C45" s="54">
        <v>21</v>
      </c>
      <c r="D45" s="55" t="s">
        <v>1</v>
      </c>
      <c r="E45" s="55" t="s">
        <v>0</v>
      </c>
      <c r="F45" s="38">
        <v>11</v>
      </c>
      <c r="G45" s="38">
        <v>11</v>
      </c>
      <c r="H45" s="38">
        <v>11</v>
      </c>
      <c r="I45" s="35">
        <f t="shared" si="6"/>
        <v>33</v>
      </c>
      <c r="J45" s="24">
        <f t="shared" si="7"/>
        <v>33</v>
      </c>
      <c r="K45" s="24">
        <f t="shared" si="8"/>
        <v>0</v>
      </c>
      <c r="M45" s="19"/>
      <c r="N45" s="19"/>
    </row>
    <row r="46" spans="2:14" ht="15.75" x14ac:dyDescent="0.25">
      <c r="B46" s="13">
        <v>6</v>
      </c>
      <c r="C46" s="54">
        <v>555</v>
      </c>
      <c r="D46" s="55" t="s">
        <v>35</v>
      </c>
      <c r="E46" s="55" t="s">
        <v>44</v>
      </c>
      <c r="F46" s="36">
        <v>9</v>
      </c>
      <c r="G46" s="36">
        <v>10</v>
      </c>
      <c r="H46" s="36">
        <v>9</v>
      </c>
      <c r="I46" s="35">
        <f t="shared" si="6"/>
        <v>28</v>
      </c>
      <c r="J46" s="24">
        <f t="shared" si="7"/>
        <v>28</v>
      </c>
      <c r="K46" s="24">
        <f t="shared" si="8"/>
        <v>0</v>
      </c>
      <c r="M46" s="19"/>
      <c r="N46" s="19"/>
    </row>
    <row r="47" spans="2:14" ht="15.75" x14ac:dyDescent="0.25">
      <c r="B47" s="13">
        <v>7</v>
      </c>
      <c r="C47" s="54">
        <v>29</v>
      </c>
      <c r="D47" s="55" t="s">
        <v>89</v>
      </c>
      <c r="E47" s="55" t="s">
        <v>0</v>
      </c>
      <c r="F47" s="36">
        <v>10</v>
      </c>
      <c r="G47" s="36" t="s">
        <v>29</v>
      </c>
      <c r="H47" s="36">
        <v>10</v>
      </c>
      <c r="I47" s="35">
        <f t="shared" si="6"/>
        <v>20</v>
      </c>
      <c r="J47" s="24">
        <f t="shared" si="7"/>
        <v>20</v>
      </c>
      <c r="K47" s="24">
        <f t="shared" si="8"/>
        <v>0</v>
      </c>
      <c r="M47" s="19"/>
      <c r="N47" s="19"/>
    </row>
    <row r="48" spans="2:14" ht="15.75" x14ac:dyDescent="0.25">
      <c r="B48" s="13">
        <v>8</v>
      </c>
      <c r="C48" s="54">
        <v>991</v>
      </c>
      <c r="D48" s="55" t="s">
        <v>129</v>
      </c>
      <c r="E48" s="55" t="s">
        <v>73</v>
      </c>
      <c r="F48" s="36" t="s">
        <v>28</v>
      </c>
      <c r="G48" s="36">
        <v>9</v>
      </c>
      <c r="H48" s="36">
        <v>8</v>
      </c>
      <c r="I48" s="35">
        <f t="shared" si="6"/>
        <v>17</v>
      </c>
      <c r="J48" s="24">
        <f t="shared" si="7"/>
        <v>0</v>
      </c>
      <c r="K48" s="24">
        <f t="shared" si="8"/>
        <v>17</v>
      </c>
      <c r="M48" s="19"/>
      <c r="N48" s="19"/>
    </row>
    <row r="49" spans="2:14" ht="15.75" x14ac:dyDescent="0.25">
      <c r="B49" s="13">
        <v>9</v>
      </c>
      <c r="C49" s="54">
        <v>81</v>
      </c>
      <c r="D49" s="55" t="s">
        <v>127</v>
      </c>
      <c r="E49" s="55" t="s">
        <v>73</v>
      </c>
      <c r="F49" s="38" t="s">
        <v>28</v>
      </c>
      <c r="G49" s="38">
        <v>8</v>
      </c>
      <c r="H49" s="38">
        <v>7</v>
      </c>
      <c r="I49" s="35">
        <f t="shared" si="6"/>
        <v>15</v>
      </c>
      <c r="J49" s="24">
        <f>IF(E49="KY",I49,0)</f>
        <v>0</v>
      </c>
      <c r="K49" s="24">
        <f>IF(E49="UG",I49,0)</f>
        <v>15</v>
      </c>
      <c r="M49" s="19"/>
      <c r="N49" s="19"/>
    </row>
    <row r="50" spans="2:14" ht="15.75" x14ac:dyDescent="0.25">
      <c r="F50" s="70"/>
      <c r="G50" s="70"/>
      <c r="H50" s="70"/>
      <c r="J50" s="23">
        <f>SUM(J41:J49)</f>
        <v>172</v>
      </c>
      <c r="K50" s="23">
        <f>SUM(K41:K49)</f>
        <v>136</v>
      </c>
      <c r="M50" s="19"/>
      <c r="N50" s="19"/>
    </row>
    <row r="51" spans="2:14" ht="15.75" x14ac:dyDescent="0.25">
      <c r="B51" s="3" t="s">
        <v>12</v>
      </c>
      <c r="C51" s="4"/>
      <c r="J51" s="30"/>
      <c r="K51" s="30"/>
      <c r="M51" s="19"/>
      <c r="N51" s="19"/>
    </row>
    <row r="52" spans="2:14" ht="15.75" x14ac:dyDescent="0.25">
      <c r="J52" s="30"/>
      <c r="K52" s="30"/>
      <c r="M52" s="19"/>
      <c r="N52" s="19"/>
    </row>
    <row r="53" spans="2:14" ht="47.25" x14ac:dyDescent="0.2">
      <c r="B53" s="11" t="s">
        <v>57</v>
      </c>
      <c r="C53" s="12" t="s">
        <v>58</v>
      </c>
      <c r="D53" s="11" t="s">
        <v>59</v>
      </c>
      <c r="E53" s="11" t="s">
        <v>70</v>
      </c>
      <c r="F53" s="35" t="s">
        <v>25</v>
      </c>
      <c r="G53" s="35" t="s">
        <v>26</v>
      </c>
      <c r="H53" s="35" t="s">
        <v>27</v>
      </c>
      <c r="I53" s="35" t="s">
        <v>63</v>
      </c>
      <c r="J53" s="33" t="s">
        <v>71</v>
      </c>
      <c r="K53" s="33" t="s">
        <v>72</v>
      </c>
      <c r="M53" s="19"/>
      <c r="N53" s="19"/>
    </row>
    <row r="54" spans="2:14" ht="15.75" customHeight="1" x14ac:dyDescent="0.25">
      <c r="B54" s="13">
        <v>1</v>
      </c>
      <c r="C54" s="54">
        <v>188</v>
      </c>
      <c r="D54" s="55" t="s">
        <v>39</v>
      </c>
      <c r="E54" s="55" t="s">
        <v>0</v>
      </c>
      <c r="F54" s="38">
        <v>20</v>
      </c>
      <c r="G54" s="38">
        <v>20</v>
      </c>
      <c r="H54" s="38">
        <v>20</v>
      </c>
      <c r="I54" s="35">
        <f>SUM(F54:H54)</f>
        <v>60</v>
      </c>
      <c r="J54" s="24">
        <f>IF(E54="KY",I54,0)</f>
        <v>60</v>
      </c>
      <c r="K54" s="24">
        <f>IF(E54="UG",I54,0)</f>
        <v>0</v>
      </c>
      <c r="M54" s="19"/>
      <c r="N54" s="19"/>
    </row>
    <row r="55" spans="2:14" ht="15.75" x14ac:dyDescent="0.25">
      <c r="B55" s="13">
        <v>2</v>
      </c>
      <c r="C55" s="54">
        <v>50</v>
      </c>
      <c r="D55" s="55" t="s">
        <v>7</v>
      </c>
      <c r="E55" s="55" t="s">
        <v>0</v>
      </c>
      <c r="F55" s="38">
        <v>17</v>
      </c>
      <c r="G55" s="38">
        <v>17</v>
      </c>
      <c r="H55" s="38">
        <v>17</v>
      </c>
      <c r="I55" s="35">
        <f>SUM(F55:H55)</f>
        <v>51</v>
      </c>
      <c r="J55" s="24">
        <f t="shared" ref="J55:J57" si="9">IF(E55="KY",I55,0)</f>
        <v>51</v>
      </c>
      <c r="K55" s="24">
        <f t="shared" ref="K55:K57" si="10">IF(E55="UG",I55,0)</f>
        <v>0</v>
      </c>
      <c r="M55" s="19"/>
      <c r="N55" s="19"/>
    </row>
    <row r="56" spans="2:14" ht="15.75" x14ac:dyDescent="0.25">
      <c r="B56" s="13">
        <v>3</v>
      </c>
      <c r="C56" s="54">
        <v>98</v>
      </c>
      <c r="D56" s="55" t="s">
        <v>68</v>
      </c>
      <c r="E56" s="55" t="s">
        <v>73</v>
      </c>
      <c r="F56" s="36">
        <v>15</v>
      </c>
      <c r="G56" s="36">
        <v>15</v>
      </c>
      <c r="H56" s="36">
        <v>13</v>
      </c>
      <c r="I56" s="35">
        <f>SUM(F56:H56)</f>
        <v>43</v>
      </c>
      <c r="J56" s="24">
        <f t="shared" si="9"/>
        <v>0</v>
      </c>
      <c r="K56" s="24">
        <f t="shared" si="10"/>
        <v>43</v>
      </c>
      <c r="M56" s="19"/>
      <c r="N56" s="19"/>
    </row>
    <row r="57" spans="2:14" ht="15.75" x14ac:dyDescent="0.25">
      <c r="B57" s="13">
        <v>4</v>
      </c>
      <c r="C57" s="54">
        <v>83</v>
      </c>
      <c r="D57" s="55" t="s">
        <v>50</v>
      </c>
      <c r="E57" s="55" t="s">
        <v>0</v>
      </c>
      <c r="F57" s="38" t="s">
        <v>28</v>
      </c>
      <c r="G57" s="38">
        <v>13</v>
      </c>
      <c r="H57" s="38">
        <v>15</v>
      </c>
      <c r="I57" s="35">
        <f>SUM(F57:H57)</f>
        <v>28</v>
      </c>
      <c r="J57" s="24">
        <f t="shared" si="9"/>
        <v>28</v>
      </c>
      <c r="K57" s="24">
        <f t="shared" si="10"/>
        <v>0</v>
      </c>
      <c r="M57" s="19"/>
      <c r="N57" s="19"/>
    </row>
    <row r="58" spans="2:14" ht="15.75" x14ac:dyDescent="0.25">
      <c r="F58" s="77"/>
      <c r="G58" s="77"/>
      <c r="H58" s="77"/>
      <c r="J58" s="23">
        <f>SUM(J54:J57)</f>
        <v>139</v>
      </c>
      <c r="K58" s="23">
        <f>SUM(K54:K57)</f>
        <v>43</v>
      </c>
      <c r="M58" s="19"/>
      <c r="N58" s="19"/>
    </row>
    <row r="59" spans="2:14" ht="15.75" x14ac:dyDescent="0.25">
      <c r="J59" s="30"/>
      <c r="K59" s="30"/>
      <c r="M59" s="19"/>
      <c r="N59" s="19"/>
    </row>
    <row r="60" spans="2:14" ht="15.75" x14ac:dyDescent="0.25">
      <c r="B60" s="3" t="s">
        <v>13</v>
      </c>
      <c r="C60" s="4"/>
      <c r="M60" s="19"/>
      <c r="N60" s="19"/>
    </row>
    <row r="61" spans="2:14" ht="15.75" x14ac:dyDescent="0.2">
      <c r="J61" s="88" t="s">
        <v>2</v>
      </c>
      <c r="K61" s="88"/>
      <c r="M61" s="19"/>
      <c r="N61" s="19"/>
    </row>
    <row r="62" spans="2:14" ht="47.25" x14ac:dyDescent="0.2">
      <c r="B62" s="11" t="s">
        <v>57</v>
      </c>
      <c r="C62" s="12" t="s">
        <v>58</v>
      </c>
      <c r="D62" s="11" t="s">
        <v>59</v>
      </c>
      <c r="E62" s="11" t="s">
        <v>70</v>
      </c>
      <c r="F62" s="35" t="s">
        <v>25</v>
      </c>
      <c r="G62" s="35" t="s">
        <v>26</v>
      </c>
      <c r="H62" s="35" t="s">
        <v>27</v>
      </c>
      <c r="I62" s="35" t="s">
        <v>63</v>
      </c>
      <c r="J62" s="33" t="s">
        <v>71</v>
      </c>
      <c r="K62" s="33" t="s">
        <v>72</v>
      </c>
      <c r="M62" s="19"/>
      <c r="N62" s="19"/>
    </row>
    <row r="63" spans="2:14" ht="15.75" x14ac:dyDescent="0.25">
      <c r="B63" s="13">
        <v>1</v>
      </c>
      <c r="C63" s="54">
        <v>17</v>
      </c>
      <c r="D63" s="55" t="s">
        <v>5</v>
      </c>
      <c r="E63" s="55" t="s">
        <v>0</v>
      </c>
      <c r="F63" s="38">
        <v>20</v>
      </c>
      <c r="G63" s="38">
        <v>20</v>
      </c>
      <c r="H63" s="38">
        <v>20</v>
      </c>
      <c r="I63" s="35">
        <f t="shared" ref="I63:I71" si="11">SUM(F63:H63)</f>
        <v>60</v>
      </c>
      <c r="J63" s="24">
        <f t="shared" ref="J63:J66" si="12">IF(E63="KY",I63,0)</f>
        <v>60</v>
      </c>
      <c r="K63" s="24">
        <f t="shared" ref="K63:K66" si="13">IF(E63="UG",I63,0)</f>
        <v>0</v>
      </c>
      <c r="M63" s="19"/>
      <c r="N63" s="19"/>
    </row>
    <row r="64" spans="2:14" ht="15.75" customHeight="1" x14ac:dyDescent="0.25">
      <c r="B64" s="13">
        <v>2</v>
      </c>
      <c r="C64" s="54">
        <v>95</v>
      </c>
      <c r="D64" s="55" t="s">
        <v>16</v>
      </c>
      <c r="E64" s="55" t="s">
        <v>73</v>
      </c>
      <c r="F64" s="36">
        <v>17</v>
      </c>
      <c r="G64" s="36">
        <v>17</v>
      </c>
      <c r="H64" s="36">
        <v>17</v>
      </c>
      <c r="I64" s="35">
        <f t="shared" si="11"/>
        <v>51</v>
      </c>
      <c r="J64" s="24">
        <f t="shared" si="12"/>
        <v>0</v>
      </c>
      <c r="K64" s="24">
        <f t="shared" si="13"/>
        <v>51</v>
      </c>
      <c r="M64" s="19"/>
      <c r="N64" s="19"/>
    </row>
    <row r="65" spans="2:14" ht="15.75" x14ac:dyDescent="0.25">
      <c r="B65" s="13">
        <v>3</v>
      </c>
      <c r="C65" s="54">
        <v>9</v>
      </c>
      <c r="D65" s="55" t="s">
        <v>110</v>
      </c>
      <c r="E65" s="55" t="s">
        <v>49</v>
      </c>
      <c r="F65" s="36">
        <v>15</v>
      </c>
      <c r="G65" s="36">
        <v>13</v>
      </c>
      <c r="H65" s="36">
        <v>13</v>
      </c>
      <c r="I65" s="35">
        <f t="shared" si="11"/>
        <v>41</v>
      </c>
      <c r="J65" s="24">
        <f t="shared" si="12"/>
        <v>0</v>
      </c>
      <c r="K65" s="24">
        <f t="shared" si="13"/>
        <v>41</v>
      </c>
      <c r="M65" s="19"/>
      <c r="N65" s="19"/>
    </row>
    <row r="66" spans="2:14" ht="15.75" x14ac:dyDescent="0.25">
      <c r="B66" s="13">
        <v>4</v>
      </c>
      <c r="C66" s="54">
        <v>3</v>
      </c>
      <c r="D66" s="55" t="s">
        <v>130</v>
      </c>
      <c r="E66" s="55" t="s">
        <v>49</v>
      </c>
      <c r="F66" s="38">
        <v>13</v>
      </c>
      <c r="G66" s="38">
        <v>15</v>
      </c>
      <c r="H66" s="38">
        <v>11</v>
      </c>
      <c r="I66" s="35">
        <f t="shared" si="11"/>
        <v>39</v>
      </c>
      <c r="J66" s="24">
        <f t="shared" si="12"/>
        <v>0</v>
      </c>
      <c r="K66" s="24">
        <f t="shared" si="13"/>
        <v>39</v>
      </c>
      <c r="M66" s="19"/>
      <c r="N66" s="19"/>
    </row>
    <row r="67" spans="2:14" ht="15.75" x14ac:dyDescent="0.25">
      <c r="B67" s="13">
        <v>5</v>
      </c>
      <c r="C67" s="54">
        <v>49</v>
      </c>
      <c r="D67" s="55" t="s">
        <v>37</v>
      </c>
      <c r="E67" s="55" t="s">
        <v>73</v>
      </c>
      <c r="F67" s="36">
        <v>8</v>
      </c>
      <c r="G67" s="36">
        <v>11</v>
      </c>
      <c r="H67" s="36">
        <v>15</v>
      </c>
      <c r="I67" s="35">
        <f t="shared" si="11"/>
        <v>34</v>
      </c>
      <c r="J67" s="24">
        <f>IF(E67="KY",I67,0)</f>
        <v>0</v>
      </c>
      <c r="K67" s="24">
        <f t="shared" ref="K67:K71" si="14">IF(E67="UG",I67,0)</f>
        <v>34</v>
      </c>
      <c r="M67" s="19"/>
      <c r="N67" s="19"/>
    </row>
    <row r="68" spans="2:14" ht="15.75" x14ac:dyDescent="0.25">
      <c r="B68" s="13">
        <v>6</v>
      </c>
      <c r="C68" s="54">
        <v>96</v>
      </c>
      <c r="D68" s="55" t="s">
        <v>131</v>
      </c>
      <c r="E68" s="55" t="s">
        <v>73</v>
      </c>
      <c r="F68" s="38">
        <v>10</v>
      </c>
      <c r="G68" s="38">
        <v>10</v>
      </c>
      <c r="H68" s="38">
        <v>10</v>
      </c>
      <c r="I68" s="35">
        <f t="shared" si="11"/>
        <v>30</v>
      </c>
      <c r="J68" s="24">
        <f>IF(E68="KY",I68,0)</f>
        <v>0</v>
      </c>
      <c r="K68" s="24">
        <f t="shared" si="14"/>
        <v>30</v>
      </c>
      <c r="M68" s="19"/>
      <c r="N68" s="19"/>
    </row>
    <row r="69" spans="2:14" ht="15.75" x14ac:dyDescent="0.25">
      <c r="B69" s="13">
        <v>7</v>
      </c>
      <c r="C69" s="54">
        <v>46</v>
      </c>
      <c r="D69" s="55" t="s">
        <v>96</v>
      </c>
      <c r="E69" s="55" t="s">
        <v>0</v>
      </c>
      <c r="F69" s="36">
        <v>9</v>
      </c>
      <c r="G69" s="36">
        <v>9</v>
      </c>
      <c r="H69" s="36">
        <v>9</v>
      </c>
      <c r="I69" s="35">
        <f t="shared" si="11"/>
        <v>27</v>
      </c>
      <c r="J69" s="24">
        <f>IF(E69="KY",I69,0)</f>
        <v>27</v>
      </c>
      <c r="K69" s="24">
        <f t="shared" si="14"/>
        <v>0</v>
      </c>
      <c r="M69" s="19"/>
      <c r="N69" s="19"/>
    </row>
    <row r="70" spans="2:14" ht="15.75" x14ac:dyDescent="0.25">
      <c r="B70" s="13">
        <v>8</v>
      </c>
      <c r="C70" s="54">
        <v>73</v>
      </c>
      <c r="D70" s="55" t="s">
        <v>103</v>
      </c>
      <c r="E70" s="55" t="s">
        <v>73</v>
      </c>
      <c r="F70" s="36">
        <v>7</v>
      </c>
      <c r="G70" s="36">
        <v>8</v>
      </c>
      <c r="H70" s="36" t="s">
        <v>29</v>
      </c>
      <c r="I70" s="35">
        <f t="shared" si="11"/>
        <v>15</v>
      </c>
      <c r="J70" s="24">
        <f>IF(E70="KY",I70,0)</f>
        <v>0</v>
      </c>
      <c r="K70" s="24">
        <f t="shared" si="14"/>
        <v>15</v>
      </c>
      <c r="M70" s="19"/>
      <c r="N70" s="19"/>
    </row>
    <row r="71" spans="2:14" ht="15.75" x14ac:dyDescent="0.25">
      <c r="B71" s="13">
        <v>9</v>
      </c>
      <c r="C71" s="54">
        <v>23</v>
      </c>
      <c r="D71" s="55" t="s">
        <v>23</v>
      </c>
      <c r="E71" s="55" t="s">
        <v>73</v>
      </c>
      <c r="F71" s="78">
        <v>11</v>
      </c>
      <c r="G71" s="78" t="s">
        <v>28</v>
      </c>
      <c r="H71" s="78" t="s">
        <v>29</v>
      </c>
      <c r="I71" s="35">
        <f t="shared" si="11"/>
        <v>11</v>
      </c>
      <c r="J71" s="73"/>
      <c r="K71" s="24">
        <f t="shared" si="14"/>
        <v>11</v>
      </c>
      <c r="M71" s="19"/>
      <c r="N71" s="19"/>
    </row>
    <row r="72" spans="2:14" ht="15.75" x14ac:dyDescent="0.25">
      <c r="B72" s="5"/>
      <c r="F72" s="80"/>
      <c r="G72" s="80"/>
      <c r="H72" s="80"/>
      <c r="I72" s="37"/>
      <c r="J72" s="23">
        <f>SUM(J63:J71)</f>
        <v>87</v>
      </c>
      <c r="K72" s="23">
        <f>SUM(K63:K71)</f>
        <v>221</v>
      </c>
      <c r="M72" s="19"/>
      <c r="N72" s="19"/>
    </row>
    <row r="73" spans="2:14" ht="15.75" x14ac:dyDescent="0.25">
      <c r="B73" s="3" t="s">
        <v>69</v>
      </c>
      <c r="C73" s="4"/>
      <c r="M73" s="19"/>
      <c r="N73" s="19"/>
    </row>
    <row r="74" spans="2:14" ht="15.75" x14ac:dyDescent="0.2">
      <c r="J74" s="88" t="s">
        <v>2</v>
      </c>
      <c r="K74" s="88"/>
      <c r="M74" s="19"/>
      <c r="N74" s="19"/>
    </row>
    <row r="75" spans="2:14" ht="47.25" x14ac:dyDescent="0.2">
      <c r="B75" s="11" t="s">
        <v>57</v>
      </c>
      <c r="C75" s="12" t="s">
        <v>58</v>
      </c>
      <c r="D75" s="11" t="s">
        <v>59</v>
      </c>
      <c r="E75" s="11" t="s">
        <v>70</v>
      </c>
      <c r="F75" s="35" t="s">
        <v>25</v>
      </c>
      <c r="G75" s="35" t="s">
        <v>26</v>
      </c>
      <c r="H75" s="35" t="s">
        <v>27</v>
      </c>
      <c r="I75" s="35" t="s">
        <v>63</v>
      </c>
      <c r="J75" s="33" t="s">
        <v>71</v>
      </c>
      <c r="K75" s="33" t="s">
        <v>72</v>
      </c>
      <c r="M75" s="19"/>
      <c r="N75" s="19"/>
    </row>
    <row r="76" spans="2:14" ht="15.75" x14ac:dyDescent="0.25">
      <c r="B76" s="13">
        <v>1</v>
      </c>
      <c r="C76" s="54">
        <v>777</v>
      </c>
      <c r="D76" s="55" t="s">
        <v>134</v>
      </c>
      <c r="E76" s="55" t="s">
        <v>73</v>
      </c>
      <c r="F76" s="36">
        <v>15</v>
      </c>
      <c r="G76" s="36">
        <v>15</v>
      </c>
      <c r="H76" s="36">
        <v>20</v>
      </c>
      <c r="I76" s="35">
        <f t="shared" ref="I76:I90" si="15">SUM(F76:H76)</f>
        <v>50</v>
      </c>
      <c r="J76" s="24">
        <f>IF(E76="KY",I76,0)</f>
        <v>0</v>
      </c>
      <c r="K76" s="24">
        <f t="shared" ref="K76:K90" si="16">IF(E76="UG",I76,0)</f>
        <v>50</v>
      </c>
      <c r="M76" s="19"/>
      <c r="N76" s="19"/>
    </row>
    <row r="77" spans="2:14" ht="15.75" x14ac:dyDescent="0.25">
      <c r="B77" s="13">
        <v>2</v>
      </c>
      <c r="C77" s="54">
        <v>1</v>
      </c>
      <c r="D77" s="55" t="s">
        <v>9</v>
      </c>
      <c r="E77" s="55" t="s">
        <v>0</v>
      </c>
      <c r="F77" s="36">
        <v>20</v>
      </c>
      <c r="G77" s="36">
        <v>13</v>
      </c>
      <c r="H77" s="36">
        <v>17</v>
      </c>
      <c r="I77" s="35">
        <f t="shared" si="15"/>
        <v>50</v>
      </c>
      <c r="J77" s="24">
        <f>IF(E77="KY",I77,0)</f>
        <v>50</v>
      </c>
      <c r="K77" s="24">
        <f t="shared" si="16"/>
        <v>0</v>
      </c>
      <c r="M77" s="19"/>
      <c r="N77" s="19"/>
    </row>
    <row r="78" spans="2:14" ht="15.75" x14ac:dyDescent="0.25">
      <c r="B78" s="13">
        <v>3</v>
      </c>
      <c r="C78" s="54">
        <v>55</v>
      </c>
      <c r="D78" s="55" t="s">
        <v>51</v>
      </c>
      <c r="E78" s="55" t="s">
        <v>0</v>
      </c>
      <c r="F78" s="36">
        <v>17</v>
      </c>
      <c r="G78" s="36">
        <v>20</v>
      </c>
      <c r="H78" s="36">
        <v>13</v>
      </c>
      <c r="I78" s="35">
        <f t="shared" si="15"/>
        <v>50</v>
      </c>
      <c r="J78" s="24">
        <f t="shared" ref="J78:J79" si="17">IF(E78="KY",I78,0)</f>
        <v>50</v>
      </c>
      <c r="K78" s="24">
        <f t="shared" si="16"/>
        <v>0</v>
      </c>
    </row>
    <row r="79" spans="2:14" ht="18" customHeight="1" x14ac:dyDescent="0.25">
      <c r="B79" s="13">
        <v>4</v>
      </c>
      <c r="C79" s="54">
        <v>20</v>
      </c>
      <c r="D79" s="55" t="s">
        <v>132</v>
      </c>
      <c r="E79" s="55" t="s">
        <v>73</v>
      </c>
      <c r="F79" s="36">
        <v>11</v>
      </c>
      <c r="G79" s="36">
        <v>17</v>
      </c>
      <c r="H79" s="36">
        <v>11</v>
      </c>
      <c r="I79" s="35">
        <f t="shared" si="15"/>
        <v>39</v>
      </c>
      <c r="J79" s="24">
        <f t="shared" si="17"/>
        <v>0</v>
      </c>
      <c r="K79" s="24">
        <f t="shared" si="16"/>
        <v>39</v>
      </c>
    </row>
    <row r="80" spans="2:14" ht="15.75" x14ac:dyDescent="0.25">
      <c r="B80" s="13">
        <v>5</v>
      </c>
      <c r="C80" s="54">
        <v>99</v>
      </c>
      <c r="D80" s="55" t="s">
        <v>133</v>
      </c>
      <c r="E80" s="55" t="s">
        <v>73</v>
      </c>
      <c r="F80" s="36">
        <v>13</v>
      </c>
      <c r="G80" s="36">
        <v>10</v>
      </c>
      <c r="H80" s="36">
        <v>15</v>
      </c>
      <c r="I80" s="35">
        <f t="shared" si="15"/>
        <v>38</v>
      </c>
      <c r="J80" s="24">
        <f t="shared" ref="J80:J90" si="18">IF(E80="KY",I80,0)</f>
        <v>0</v>
      </c>
      <c r="K80" s="24">
        <f t="shared" si="16"/>
        <v>38</v>
      </c>
    </row>
    <row r="81" spans="2:11" ht="15.75" x14ac:dyDescent="0.25">
      <c r="B81" s="13">
        <v>6</v>
      </c>
      <c r="C81" s="54">
        <v>217</v>
      </c>
      <c r="D81" s="55" t="s">
        <v>135</v>
      </c>
      <c r="E81" s="55" t="s">
        <v>73</v>
      </c>
      <c r="F81" s="36">
        <v>9</v>
      </c>
      <c r="G81" s="36">
        <v>11</v>
      </c>
      <c r="H81" s="36">
        <v>10</v>
      </c>
      <c r="I81" s="35">
        <f t="shared" si="15"/>
        <v>30</v>
      </c>
      <c r="J81" s="24">
        <f t="shared" si="18"/>
        <v>0</v>
      </c>
      <c r="K81" s="24">
        <f t="shared" si="16"/>
        <v>30</v>
      </c>
    </row>
    <row r="82" spans="2:11" ht="15.75" x14ac:dyDescent="0.25">
      <c r="B82" s="13">
        <v>7</v>
      </c>
      <c r="C82" s="54">
        <v>2</v>
      </c>
      <c r="D82" s="55" t="s">
        <v>136</v>
      </c>
      <c r="E82" s="55" t="s">
        <v>73</v>
      </c>
      <c r="F82" s="36">
        <v>8</v>
      </c>
      <c r="G82" s="36">
        <v>9</v>
      </c>
      <c r="H82" s="36">
        <v>9</v>
      </c>
      <c r="I82" s="35">
        <f t="shared" si="15"/>
        <v>26</v>
      </c>
      <c r="J82" s="24">
        <f t="shared" si="18"/>
        <v>0</v>
      </c>
      <c r="K82" s="24">
        <f t="shared" si="16"/>
        <v>26</v>
      </c>
    </row>
    <row r="83" spans="2:11" ht="15.75" x14ac:dyDescent="0.25">
      <c r="B83" s="13">
        <v>8</v>
      </c>
      <c r="C83" s="54">
        <v>4</v>
      </c>
      <c r="D83" s="55" t="s">
        <v>137</v>
      </c>
      <c r="E83" s="55" t="s">
        <v>73</v>
      </c>
      <c r="F83" s="36">
        <v>7</v>
      </c>
      <c r="G83" s="36">
        <v>8</v>
      </c>
      <c r="H83" s="36">
        <v>7</v>
      </c>
      <c r="I83" s="35">
        <f t="shared" si="15"/>
        <v>22</v>
      </c>
      <c r="J83" s="24">
        <f t="shared" si="18"/>
        <v>0</v>
      </c>
      <c r="K83" s="24">
        <f t="shared" si="16"/>
        <v>22</v>
      </c>
    </row>
    <row r="84" spans="2:11" ht="15.75" x14ac:dyDescent="0.25">
      <c r="B84" s="13">
        <v>9</v>
      </c>
      <c r="C84" s="54">
        <v>14</v>
      </c>
      <c r="D84" s="55" t="s">
        <v>53</v>
      </c>
      <c r="E84" s="55" t="s">
        <v>0</v>
      </c>
      <c r="F84" s="36" t="s">
        <v>29</v>
      </c>
      <c r="G84" s="36">
        <v>6</v>
      </c>
      <c r="H84" s="36">
        <v>8</v>
      </c>
      <c r="I84" s="35">
        <f t="shared" si="15"/>
        <v>14</v>
      </c>
      <c r="J84" s="24">
        <f t="shared" si="18"/>
        <v>14</v>
      </c>
      <c r="K84" s="24">
        <f t="shared" si="16"/>
        <v>0</v>
      </c>
    </row>
    <row r="85" spans="2:11" ht="15.75" x14ac:dyDescent="0.25">
      <c r="B85" s="13">
        <v>10</v>
      </c>
      <c r="C85" s="54">
        <v>30</v>
      </c>
      <c r="D85" s="55" t="s">
        <v>138</v>
      </c>
      <c r="E85" s="55" t="s">
        <v>73</v>
      </c>
      <c r="F85" s="36">
        <v>6</v>
      </c>
      <c r="G85" s="36">
        <v>2</v>
      </c>
      <c r="H85" s="36">
        <v>6</v>
      </c>
      <c r="I85" s="35">
        <f t="shared" si="15"/>
        <v>14</v>
      </c>
      <c r="J85" s="24">
        <f t="shared" ref="J85:J88" si="19">IF(E85="KY",I85,0)</f>
        <v>0</v>
      </c>
      <c r="K85" s="24">
        <f t="shared" ref="K85:K88" si="20">IF(E85="UG",I85,0)</f>
        <v>14</v>
      </c>
    </row>
    <row r="86" spans="2:11" ht="15.75" x14ac:dyDescent="0.25">
      <c r="B86" s="13">
        <v>11</v>
      </c>
      <c r="C86" s="54">
        <v>83</v>
      </c>
      <c r="D86" s="55" t="s">
        <v>107</v>
      </c>
      <c r="E86" s="55" t="s">
        <v>73</v>
      </c>
      <c r="F86" s="36">
        <v>4</v>
      </c>
      <c r="G86" s="36">
        <v>5</v>
      </c>
      <c r="H86" s="36">
        <v>5</v>
      </c>
      <c r="I86" s="35">
        <f t="shared" si="15"/>
        <v>14</v>
      </c>
      <c r="J86" s="24">
        <f t="shared" si="19"/>
        <v>0</v>
      </c>
      <c r="K86" s="24">
        <f t="shared" si="20"/>
        <v>14</v>
      </c>
    </row>
    <row r="87" spans="2:11" ht="15.75" x14ac:dyDescent="0.25">
      <c r="B87" s="13">
        <v>12</v>
      </c>
      <c r="C87" s="54">
        <v>131</v>
      </c>
      <c r="D87" s="55" t="s">
        <v>139</v>
      </c>
      <c r="E87" s="55" t="s">
        <v>73</v>
      </c>
      <c r="F87" s="36">
        <v>5</v>
      </c>
      <c r="G87" s="36">
        <v>7</v>
      </c>
      <c r="H87" s="36" t="s">
        <v>29</v>
      </c>
      <c r="I87" s="35">
        <f t="shared" si="15"/>
        <v>12</v>
      </c>
      <c r="J87" s="24">
        <f t="shared" si="19"/>
        <v>0</v>
      </c>
      <c r="K87" s="24">
        <f t="shared" si="20"/>
        <v>12</v>
      </c>
    </row>
    <row r="88" spans="2:11" ht="15.75" x14ac:dyDescent="0.25">
      <c r="B88" s="13">
        <v>13</v>
      </c>
      <c r="C88" s="54">
        <v>9</v>
      </c>
      <c r="D88" s="55" t="s">
        <v>140</v>
      </c>
      <c r="E88" s="55" t="s">
        <v>73</v>
      </c>
      <c r="F88" s="36">
        <v>3</v>
      </c>
      <c r="G88" s="36">
        <v>4</v>
      </c>
      <c r="H88" s="36">
        <v>4</v>
      </c>
      <c r="I88" s="35">
        <f t="shared" si="15"/>
        <v>11</v>
      </c>
      <c r="J88" s="24">
        <f t="shared" si="19"/>
        <v>0</v>
      </c>
      <c r="K88" s="24">
        <f t="shared" si="20"/>
        <v>11</v>
      </c>
    </row>
    <row r="89" spans="2:11" ht="15.75" x14ac:dyDescent="0.25">
      <c r="B89" s="13">
        <v>14</v>
      </c>
      <c r="C89" s="54">
        <v>77</v>
      </c>
      <c r="D89" s="55" t="s">
        <v>100</v>
      </c>
      <c r="E89" s="55" t="s">
        <v>0</v>
      </c>
      <c r="F89" s="36">
        <v>10</v>
      </c>
      <c r="G89" s="36" t="s">
        <v>28</v>
      </c>
      <c r="H89" s="36" t="s">
        <v>28</v>
      </c>
      <c r="I89" s="35">
        <f t="shared" si="15"/>
        <v>10</v>
      </c>
      <c r="J89" s="24">
        <f t="shared" ref="J89" si="21">IF(E89="KY",I89,0)</f>
        <v>10</v>
      </c>
      <c r="K89" s="24">
        <f t="shared" ref="K89" si="22">IF(E89="UG",I89,0)</f>
        <v>0</v>
      </c>
    </row>
    <row r="90" spans="2:11" ht="15.75" x14ac:dyDescent="0.25">
      <c r="B90" s="13">
        <v>15</v>
      </c>
      <c r="C90" s="54">
        <v>112</v>
      </c>
      <c r="D90" s="55" t="s">
        <v>141</v>
      </c>
      <c r="E90" s="55" t="s">
        <v>0</v>
      </c>
      <c r="F90" s="76">
        <v>2</v>
      </c>
      <c r="G90" s="76">
        <v>3</v>
      </c>
      <c r="H90" s="76">
        <v>3</v>
      </c>
      <c r="I90" s="35">
        <f t="shared" si="15"/>
        <v>8</v>
      </c>
      <c r="J90" s="24">
        <f t="shared" si="18"/>
        <v>8</v>
      </c>
      <c r="K90" s="24">
        <f t="shared" si="16"/>
        <v>0</v>
      </c>
    </row>
    <row r="91" spans="2:11" ht="15.75" x14ac:dyDescent="0.25">
      <c r="F91" s="80"/>
      <c r="G91" s="80"/>
      <c r="H91" s="80"/>
      <c r="J91" s="23">
        <f>SUM(J76:J90)</f>
        <v>132</v>
      </c>
      <c r="K91" s="23">
        <f>SUM(K76:K90)</f>
        <v>256</v>
      </c>
    </row>
    <row r="92" spans="2:11" ht="15.75" x14ac:dyDescent="0.25">
      <c r="F92" s="79"/>
      <c r="G92" s="79"/>
      <c r="H92" s="79"/>
      <c r="J92" s="30"/>
      <c r="K92" s="30"/>
    </row>
    <row r="93" spans="2:11" ht="15.75" x14ac:dyDescent="0.25">
      <c r="B93" s="3" t="s">
        <v>142</v>
      </c>
      <c r="C93" s="4"/>
      <c r="D93" s="4"/>
    </row>
    <row r="94" spans="2:11" ht="15.75" x14ac:dyDescent="0.2">
      <c r="J94" s="91"/>
      <c r="K94" s="91"/>
    </row>
    <row r="95" spans="2:11" ht="47.25" x14ac:dyDescent="0.2">
      <c r="B95" s="11" t="s">
        <v>57</v>
      </c>
      <c r="C95" s="12" t="s">
        <v>58</v>
      </c>
      <c r="D95" s="11" t="s">
        <v>59</v>
      </c>
      <c r="E95" s="11" t="s">
        <v>70</v>
      </c>
      <c r="F95" s="35" t="s">
        <v>25</v>
      </c>
      <c r="G95" s="35" t="s">
        <v>26</v>
      </c>
      <c r="H95" s="35" t="s">
        <v>27</v>
      </c>
      <c r="I95" s="35" t="s">
        <v>63</v>
      </c>
      <c r="J95" s="82"/>
      <c r="K95" s="82"/>
    </row>
    <row r="96" spans="2:11" ht="15.75" x14ac:dyDescent="0.25">
      <c r="B96" s="13">
        <v>1</v>
      </c>
      <c r="C96" s="54">
        <v>112</v>
      </c>
      <c r="D96" s="55" t="s">
        <v>118</v>
      </c>
      <c r="E96" s="55" t="s">
        <v>73</v>
      </c>
      <c r="F96" s="36">
        <v>20</v>
      </c>
      <c r="G96" s="36">
        <v>20</v>
      </c>
      <c r="H96" s="36">
        <v>20</v>
      </c>
      <c r="I96" s="35">
        <f>SUM(F96:H96)</f>
        <v>60</v>
      </c>
      <c r="J96" s="81"/>
      <c r="K96" s="81"/>
    </row>
    <row r="97" spans="2:11" ht="19.5" customHeight="1" x14ac:dyDescent="0.25">
      <c r="B97" s="13">
        <v>2</v>
      </c>
      <c r="C97" s="54">
        <v>4</v>
      </c>
      <c r="D97" s="55" t="s">
        <v>119</v>
      </c>
      <c r="E97" s="55" t="s">
        <v>73</v>
      </c>
      <c r="F97" s="36">
        <v>17</v>
      </c>
      <c r="G97" s="36">
        <v>17</v>
      </c>
      <c r="H97" s="36">
        <v>17</v>
      </c>
      <c r="I97" s="35">
        <f>SUM(F97:H97)</f>
        <v>51</v>
      </c>
      <c r="J97" s="81"/>
      <c r="K97" s="81"/>
    </row>
    <row r="98" spans="2:11" ht="15.75" x14ac:dyDescent="0.25">
      <c r="B98" s="13">
        <v>3</v>
      </c>
      <c r="C98" s="54">
        <v>55</v>
      </c>
      <c r="D98" s="55" t="s">
        <v>120</v>
      </c>
      <c r="E98" s="55" t="s">
        <v>73</v>
      </c>
      <c r="F98" s="36">
        <v>15</v>
      </c>
      <c r="G98" s="36">
        <v>15</v>
      </c>
      <c r="H98" s="36">
        <v>15</v>
      </c>
      <c r="I98" s="35">
        <f>SUM(F98:H98)</f>
        <v>45</v>
      </c>
      <c r="J98" s="81"/>
      <c r="K98" s="81"/>
    </row>
    <row r="99" spans="2:11" ht="15.75" x14ac:dyDescent="0.25">
      <c r="B99" s="5"/>
      <c r="C99" s="71"/>
      <c r="D99" s="72"/>
      <c r="E99" s="72"/>
      <c r="F99" s="70"/>
      <c r="G99" s="70"/>
      <c r="H99" s="70"/>
      <c r="I99" s="37"/>
      <c r="J99" s="81"/>
      <c r="K99" s="81"/>
    </row>
    <row r="100" spans="2:11" ht="15.75" x14ac:dyDescent="0.2">
      <c r="B100" s="9"/>
      <c r="J100" s="75" t="s">
        <v>71</v>
      </c>
      <c r="K100" s="75" t="s">
        <v>72</v>
      </c>
    </row>
    <row r="101" spans="2:11" ht="15.75" x14ac:dyDescent="0.25">
      <c r="B101" s="84" t="s">
        <v>54</v>
      </c>
      <c r="C101" s="85"/>
      <c r="D101" s="85"/>
      <c r="E101" s="85"/>
      <c r="F101" s="86"/>
      <c r="G101" s="86"/>
      <c r="H101" s="86"/>
      <c r="I101" s="87"/>
      <c r="J101" s="83">
        <f>COUNTIF($E$9:$E$90, "KY")</f>
        <v>21</v>
      </c>
      <c r="K101" s="83">
        <f>COUNTIF($E$9:$E$91, "UG")</f>
        <v>38</v>
      </c>
    </row>
    <row r="102" spans="2:11" ht="15" x14ac:dyDescent="0.2">
      <c r="B102" s="9"/>
    </row>
    <row r="103" spans="2:11" ht="15" x14ac:dyDescent="0.2">
      <c r="B103" s="9"/>
    </row>
    <row r="104" spans="2:11" ht="15" x14ac:dyDescent="0.2">
      <c r="B104" s="9"/>
    </row>
    <row r="105" spans="2:11" ht="12.75" x14ac:dyDescent="0.2">
      <c r="B105" s="31" t="s">
        <v>14</v>
      </c>
    </row>
    <row r="106" spans="2:11" ht="12.75" x14ac:dyDescent="0.2">
      <c r="B106" s="32" t="s">
        <v>15</v>
      </c>
    </row>
    <row r="107" spans="2:11" ht="12.75" x14ac:dyDescent="0.2">
      <c r="B107" s="32" t="s">
        <v>143</v>
      </c>
    </row>
    <row r="108" spans="2:11" ht="12.75" x14ac:dyDescent="0.2">
      <c r="B108" s="32" t="s">
        <v>144</v>
      </c>
    </row>
  </sheetData>
  <sortState ref="B76:I90">
    <sortCondition descending="1" ref="I76:I90"/>
    <sortCondition descending="1" ref="H76:H90"/>
  </sortState>
  <mergeCells count="7">
    <mergeCell ref="J94:K94"/>
    <mergeCell ref="J74:K74"/>
    <mergeCell ref="B1:K1"/>
    <mergeCell ref="J8:K8"/>
    <mergeCell ref="J24:K24"/>
    <mergeCell ref="J39:K39"/>
    <mergeCell ref="J61:K61"/>
  </mergeCells>
  <phoneticPr fontId="12" type="noConversion"/>
  <pageMargins left="0.70000000000000007" right="0.70000000000000007" top="0.75000000000000011" bottom="0.75000000000000011" header="0.30000000000000004" footer="0.30000000000000004"/>
  <pageSetup paperSize="10" fitToHeight="0" orientation="landscape" horizontalDpi="4294967292" verticalDpi="4294967292" r:id="rId1"/>
  <rowBreaks count="1" manualBreakCount="1">
    <brk id="59" max="16383" man="1"/>
  </rowBreaks>
  <extLst>
    <ext xmlns:mx="http://schemas.microsoft.com/office/mac/excel/2008/main" uri="http://schemas.microsoft.com/office/mac/excel/2008/main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110"/>
  <sheetViews>
    <sheetView topLeftCell="B1" workbookViewId="0">
      <selection activeCell="B84" sqref="B84:B85"/>
    </sheetView>
  </sheetViews>
  <sheetFormatPr defaultColWidth="9.7109375" defaultRowHeight="19.5" customHeight="1" x14ac:dyDescent="0.2"/>
  <cols>
    <col min="1" max="1" width="3.42578125" style="1" customWidth="1"/>
    <col min="2" max="2" width="9.7109375" style="2"/>
    <col min="3" max="3" width="9.7109375" style="1"/>
    <col min="4" max="4" width="33.28515625" style="1" customWidth="1"/>
    <col min="5" max="5" width="7.42578125" style="1" bestFit="1" customWidth="1"/>
    <col min="6" max="9" width="9.7109375" style="26"/>
    <col min="10" max="11" width="12.42578125" style="26" customWidth="1"/>
    <col min="12" max="16384" width="9.7109375" style="1"/>
  </cols>
  <sheetData>
    <row r="1" spans="2:14" ht="19.5" customHeight="1" thickTop="1" thickBot="1" x14ac:dyDescent="0.3">
      <c r="B1" s="92" t="s">
        <v>74</v>
      </c>
      <c r="C1" s="93"/>
      <c r="D1" s="93"/>
      <c r="E1" s="93"/>
      <c r="F1" s="93"/>
      <c r="G1" s="93"/>
      <c r="H1" s="93"/>
      <c r="I1" s="93"/>
      <c r="J1" s="93"/>
      <c r="K1" s="93"/>
      <c r="M1" s="19"/>
      <c r="N1" s="19"/>
    </row>
    <row r="2" spans="2:14" ht="19.5" customHeight="1" thickTop="1" x14ac:dyDescent="0.25">
      <c r="B2" s="10"/>
      <c r="C2" s="10"/>
      <c r="D2" s="10"/>
      <c r="E2" s="10"/>
      <c r="F2" s="34"/>
      <c r="G2" s="34"/>
      <c r="H2" s="34"/>
      <c r="I2" s="34"/>
      <c r="J2" s="25"/>
      <c r="M2" s="19"/>
      <c r="N2" s="19"/>
    </row>
    <row r="3" spans="2:14" ht="19.5" customHeight="1" x14ac:dyDescent="0.25">
      <c r="B3" s="10"/>
      <c r="C3" s="10"/>
      <c r="D3" s="10"/>
      <c r="E3" s="10"/>
      <c r="F3" s="34"/>
      <c r="G3" s="34"/>
      <c r="H3" s="34"/>
      <c r="I3" s="34"/>
      <c r="J3" s="27" t="s">
        <v>71</v>
      </c>
      <c r="K3" s="27" t="s">
        <v>72</v>
      </c>
      <c r="M3" s="19"/>
      <c r="N3" s="19"/>
    </row>
    <row r="4" spans="2:14" ht="19.5" customHeight="1" x14ac:dyDescent="0.25">
      <c r="B4" s="14" t="s">
        <v>10</v>
      </c>
      <c r="C4" s="15"/>
      <c r="D4" s="15"/>
      <c r="E4" s="15"/>
      <c r="F4" s="18"/>
      <c r="G4" s="18"/>
      <c r="H4" s="18"/>
      <c r="I4" s="18"/>
      <c r="J4" s="18"/>
      <c r="K4" s="18"/>
      <c r="M4" s="19"/>
      <c r="N4" s="19"/>
    </row>
    <row r="5" spans="2:14" ht="19.5" customHeight="1" x14ac:dyDescent="0.25">
      <c r="B5" s="16"/>
      <c r="C5" s="20" t="s">
        <v>75</v>
      </c>
      <c r="D5" s="21"/>
      <c r="E5" s="21"/>
      <c r="F5" s="22"/>
      <c r="G5" s="22"/>
      <c r="H5" s="22"/>
      <c r="I5" s="22"/>
      <c r="J5" s="22">
        <f>J103</f>
        <v>1633</v>
      </c>
      <c r="K5" s="22">
        <f>K103</f>
        <v>706</v>
      </c>
      <c r="M5" s="19"/>
      <c r="N5" s="19"/>
    </row>
    <row r="6" spans="2:14" s="8" customFormat="1" ht="19.5" customHeight="1" x14ac:dyDescent="0.25">
      <c r="B6" s="16"/>
      <c r="C6" s="17"/>
      <c r="D6" s="17"/>
      <c r="E6" s="17"/>
      <c r="F6" s="28"/>
      <c r="G6" s="28"/>
      <c r="H6" s="28"/>
      <c r="I6" s="28"/>
      <c r="J6" s="28"/>
      <c r="K6" s="28"/>
      <c r="M6" s="74"/>
      <c r="N6" s="74"/>
    </row>
    <row r="7" spans="2:14" ht="19.5" customHeight="1" x14ac:dyDescent="0.25">
      <c r="B7" s="3" t="s">
        <v>56</v>
      </c>
      <c r="C7" s="4"/>
      <c r="M7" s="19"/>
      <c r="N7" s="19"/>
    </row>
    <row r="8" spans="2:14" ht="19.5" customHeight="1" x14ac:dyDescent="0.2">
      <c r="J8" s="88" t="s">
        <v>2</v>
      </c>
      <c r="K8" s="88"/>
      <c r="M8" s="19"/>
      <c r="N8" s="19"/>
    </row>
    <row r="9" spans="2:14" ht="34.5" customHeight="1" x14ac:dyDescent="0.2">
      <c r="B9" s="11" t="s">
        <v>57</v>
      </c>
      <c r="C9" s="12" t="s">
        <v>58</v>
      </c>
      <c r="D9" s="11" t="s">
        <v>59</v>
      </c>
      <c r="E9" s="11" t="s">
        <v>70</v>
      </c>
      <c r="F9" s="35" t="s">
        <v>25</v>
      </c>
      <c r="G9" s="35" t="s">
        <v>26</v>
      </c>
      <c r="H9" s="35" t="s">
        <v>27</v>
      </c>
      <c r="I9" s="35" t="s">
        <v>63</v>
      </c>
      <c r="J9" s="75" t="s">
        <v>71</v>
      </c>
      <c r="K9" s="75" t="s">
        <v>72</v>
      </c>
      <c r="M9" s="19"/>
      <c r="N9" s="19"/>
    </row>
    <row r="10" spans="2:14" ht="19.5" customHeight="1" x14ac:dyDescent="0.25">
      <c r="B10" s="13">
        <v>1</v>
      </c>
      <c r="C10" s="54">
        <v>24</v>
      </c>
      <c r="D10" s="55" t="s">
        <v>11</v>
      </c>
      <c r="E10" s="55" t="s">
        <v>73</v>
      </c>
      <c r="F10" s="36">
        <v>20</v>
      </c>
      <c r="G10" s="36">
        <v>20</v>
      </c>
      <c r="H10" s="36">
        <v>13</v>
      </c>
      <c r="I10" s="35">
        <f t="shared" ref="I10:I19" si="0">SUM(F10:H10)</f>
        <v>53</v>
      </c>
      <c r="J10" s="24">
        <f t="shared" ref="J10:J19" si="1">IF(E10="KY",I10,0)</f>
        <v>0</v>
      </c>
      <c r="K10" s="24">
        <f t="shared" ref="K10:K19" si="2">IF(E10="UG",I10,0)</f>
        <v>53</v>
      </c>
      <c r="M10" s="19"/>
      <c r="N10" s="19"/>
    </row>
    <row r="11" spans="2:14" ht="19.5" customHeight="1" x14ac:dyDescent="0.25">
      <c r="B11" s="13">
        <v>2</v>
      </c>
      <c r="C11" s="54">
        <v>7</v>
      </c>
      <c r="D11" s="55" t="s">
        <v>66</v>
      </c>
      <c r="E11" s="55" t="s">
        <v>73</v>
      </c>
      <c r="F11" s="36">
        <v>13</v>
      </c>
      <c r="G11" s="36">
        <v>17</v>
      </c>
      <c r="H11" s="36">
        <v>20</v>
      </c>
      <c r="I11" s="35">
        <f t="shared" si="0"/>
        <v>50</v>
      </c>
      <c r="J11" s="24">
        <f t="shared" si="1"/>
        <v>0</v>
      </c>
      <c r="K11" s="24">
        <f t="shared" si="2"/>
        <v>50</v>
      </c>
      <c r="M11" s="19"/>
      <c r="N11" s="19"/>
    </row>
    <row r="12" spans="2:14" ht="19.5" customHeight="1" x14ac:dyDescent="0.25">
      <c r="B12" s="13">
        <v>3</v>
      </c>
      <c r="C12" s="54">
        <v>40</v>
      </c>
      <c r="D12" s="55" t="s">
        <v>42</v>
      </c>
      <c r="E12" s="55" t="s">
        <v>41</v>
      </c>
      <c r="F12" s="36">
        <v>17</v>
      </c>
      <c r="G12" s="36">
        <v>14</v>
      </c>
      <c r="H12" s="36">
        <v>17</v>
      </c>
      <c r="I12" s="35">
        <f t="shared" si="0"/>
        <v>48</v>
      </c>
      <c r="J12" s="24">
        <f t="shared" si="1"/>
        <v>48</v>
      </c>
      <c r="K12" s="24">
        <f t="shared" si="2"/>
        <v>0</v>
      </c>
      <c r="M12" s="19"/>
      <c r="N12" s="19"/>
    </row>
    <row r="13" spans="2:14" ht="19.5" customHeight="1" x14ac:dyDescent="0.25">
      <c r="B13" s="13">
        <v>4</v>
      </c>
      <c r="C13" s="54">
        <v>24</v>
      </c>
      <c r="D13" s="55" t="s">
        <v>19</v>
      </c>
      <c r="E13" s="55" t="s">
        <v>0</v>
      </c>
      <c r="F13" s="36">
        <v>15</v>
      </c>
      <c r="G13" s="36">
        <v>15</v>
      </c>
      <c r="H13" s="36">
        <v>14</v>
      </c>
      <c r="I13" s="35">
        <f t="shared" si="0"/>
        <v>44</v>
      </c>
      <c r="J13" s="24">
        <f t="shared" si="1"/>
        <v>44</v>
      </c>
      <c r="K13" s="24">
        <f t="shared" si="2"/>
        <v>0</v>
      </c>
      <c r="M13" s="19"/>
      <c r="N13" s="19"/>
    </row>
    <row r="14" spans="2:14" ht="19.5" customHeight="1" x14ac:dyDescent="0.25">
      <c r="B14" s="13">
        <v>5</v>
      </c>
      <c r="C14" s="69" t="s">
        <v>79</v>
      </c>
      <c r="D14" s="55" t="s">
        <v>43</v>
      </c>
      <c r="E14" s="55" t="s">
        <v>44</v>
      </c>
      <c r="F14" s="36">
        <v>14</v>
      </c>
      <c r="G14" s="36">
        <v>11</v>
      </c>
      <c r="H14" s="36">
        <v>15</v>
      </c>
      <c r="I14" s="35">
        <f t="shared" si="0"/>
        <v>40</v>
      </c>
      <c r="J14" s="24">
        <f t="shared" si="1"/>
        <v>40</v>
      </c>
      <c r="K14" s="24">
        <f t="shared" si="2"/>
        <v>0</v>
      </c>
      <c r="M14" s="19"/>
      <c r="N14" s="19"/>
    </row>
    <row r="15" spans="2:14" ht="15.75" x14ac:dyDescent="0.25">
      <c r="B15" s="13">
        <v>6</v>
      </c>
      <c r="C15" s="54">
        <v>99</v>
      </c>
      <c r="D15" s="55" t="s">
        <v>21</v>
      </c>
      <c r="E15" s="55" t="s">
        <v>73</v>
      </c>
      <c r="F15" s="36">
        <v>11</v>
      </c>
      <c r="G15" s="36">
        <v>13</v>
      </c>
      <c r="H15" s="36">
        <v>12</v>
      </c>
      <c r="I15" s="35">
        <f t="shared" si="0"/>
        <v>36</v>
      </c>
      <c r="J15" s="24">
        <f t="shared" si="1"/>
        <v>0</v>
      </c>
      <c r="K15" s="24">
        <f t="shared" si="2"/>
        <v>36</v>
      </c>
      <c r="M15" s="19"/>
      <c r="N15" s="19"/>
    </row>
    <row r="16" spans="2:14" ht="15.75" x14ac:dyDescent="0.25">
      <c r="B16" s="13">
        <v>7</v>
      </c>
      <c r="C16" s="54">
        <v>475</v>
      </c>
      <c r="D16" s="55" t="s">
        <v>76</v>
      </c>
      <c r="E16" s="55" t="s">
        <v>0</v>
      </c>
      <c r="F16" s="36">
        <v>12</v>
      </c>
      <c r="G16" s="36">
        <v>12</v>
      </c>
      <c r="H16" s="36">
        <v>11</v>
      </c>
      <c r="I16" s="35">
        <f t="shared" si="0"/>
        <v>35</v>
      </c>
      <c r="J16" s="24">
        <f t="shared" si="1"/>
        <v>35</v>
      </c>
      <c r="K16" s="24">
        <f t="shared" si="2"/>
        <v>0</v>
      </c>
      <c r="M16" s="19"/>
      <c r="N16" s="19"/>
    </row>
    <row r="17" spans="2:14" ht="15.75" x14ac:dyDescent="0.25">
      <c r="B17" s="13">
        <v>8</v>
      </c>
      <c r="C17" s="54">
        <v>28</v>
      </c>
      <c r="D17" s="55" t="s">
        <v>78</v>
      </c>
      <c r="E17" s="55" t="s">
        <v>73</v>
      </c>
      <c r="F17" s="36">
        <v>10</v>
      </c>
      <c r="G17" s="36">
        <v>10</v>
      </c>
      <c r="H17" s="36">
        <v>10</v>
      </c>
      <c r="I17" s="35">
        <f t="shared" si="0"/>
        <v>30</v>
      </c>
      <c r="J17" s="24">
        <f t="shared" si="1"/>
        <v>0</v>
      </c>
      <c r="K17" s="24">
        <f t="shared" si="2"/>
        <v>30</v>
      </c>
      <c r="M17" s="19"/>
      <c r="N17" s="19"/>
    </row>
    <row r="18" spans="2:14" ht="15.75" x14ac:dyDescent="0.25">
      <c r="B18" s="13">
        <v>9</v>
      </c>
      <c r="C18" s="54">
        <v>333</v>
      </c>
      <c r="D18" s="55" t="s">
        <v>20</v>
      </c>
      <c r="E18" s="55" t="s">
        <v>73</v>
      </c>
      <c r="F18" s="36">
        <v>9</v>
      </c>
      <c r="G18" s="36">
        <v>9</v>
      </c>
      <c r="H18" s="36">
        <v>9</v>
      </c>
      <c r="I18" s="35">
        <f t="shared" si="0"/>
        <v>27</v>
      </c>
      <c r="J18" s="24">
        <f t="shared" si="1"/>
        <v>0</v>
      </c>
      <c r="K18" s="24">
        <f t="shared" si="2"/>
        <v>27</v>
      </c>
      <c r="M18" s="19"/>
      <c r="N18" s="19"/>
    </row>
    <row r="19" spans="2:14" ht="15.75" x14ac:dyDescent="0.25">
      <c r="B19" s="13">
        <v>10</v>
      </c>
      <c r="C19" s="54">
        <v>8</v>
      </c>
      <c r="D19" s="55" t="s">
        <v>77</v>
      </c>
      <c r="E19" s="55" t="s">
        <v>41</v>
      </c>
      <c r="F19" s="36">
        <v>8</v>
      </c>
      <c r="G19" s="36">
        <v>8</v>
      </c>
      <c r="H19" s="36">
        <v>8</v>
      </c>
      <c r="I19" s="35">
        <f t="shared" si="0"/>
        <v>24</v>
      </c>
      <c r="J19" s="24">
        <f t="shared" si="1"/>
        <v>24</v>
      </c>
      <c r="K19" s="24">
        <f t="shared" si="2"/>
        <v>0</v>
      </c>
      <c r="M19" s="19"/>
      <c r="N19" s="19"/>
    </row>
    <row r="20" spans="2:14" ht="15.75" x14ac:dyDescent="0.25">
      <c r="B20" s="5"/>
      <c r="C20" s="6"/>
      <c r="D20" s="7"/>
      <c r="E20" s="7"/>
      <c r="F20" s="36">
        <f>SUM(F10:F19)</f>
        <v>129</v>
      </c>
      <c r="G20" s="36">
        <f>SUM(G10:G19)</f>
        <v>129</v>
      </c>
      <c r="H20" s="36">
        <f>SUM(H10:H19)</f>
        <v>129</v>
      </c>
      <c r="I20" s="37"/>
      <c r="J20" s="23">
        <f>SUM(J10:J19)</f>
        <v>191</v>
      </c>
      <c r="K20" s="23">
        <f>SUM(K10:K19)</f>
        <v>196</v>
      </c>
      <c r="M20" s="19"/>
      <c r="N20" s="19"/>
    </row>
    <row r="21" spans="2:14" ht="15.75" x14ac:dyDescent="0.25">
      <c r="B21" s="3" t="s">
        <v>3</v>
      </c>
      <c r="C21" s="4"/>
      <c r="M21" s="19"/>
      <c r="N21" s="19"/>
    </row>
    <row r="22" spans="2:14" ht="15.75" x14ac:dyDescent="0.2">
      <c r="J22" s="88" t="s">
        <v>2</v>
      </c>
      <c r="K22" s="88"/>
      <c r="M22" s="19"/>
      <c r="N22" s="19"/>
    </row>
    <row r="23" spans="2:14" ht="47.25" x14ac:dyDescent="0.2">
      <c r="B23" s="11" t="s">
        <v>57</v>
      </c>
      <c r="C23" s="12" t="s">
        <v>58</v>
      </c>
      <c r="D23" s="11" t="s">
        <v>59</v>
      </c>
      <c r="E23" s="11" t="s">
        <v>70</v>
      </c>
      <c r="F23" s="35" t="s">
        <v>25</v>
      </c>
      <c r="G23" s="35" t="s">
        <v>26</v>
      </c>
      <c r="H23" s="35" t="s">
        <v>27</v>
      </c>
      <c r="I23" s="35" t="s">
        <v>63</v>
      </c>
      <c r="J23" s="75" t="s">
        <v>71</v>
      </c>
      <c r="K23" s="75" t="s">
        <v>72</v>
      </c>
      <c r="M23" s="19"/>
      <c r="N23" s="19"/>
    </row>
    <row r="24" spans="2:14" ht="15.75" x14ac:dyDescent="0.25">
      <c r="B24" s="13">
        <v>1</v>
      </c>
      <c r="C24" s="54">
        <v>67</v>
      </c>
      <c r="D24" s="55" t="s">
        <v>31</v>
      </c>
      <c r="E24" s="55" t="s">
        <v>44</v>
      </c>
      <c r="F24" s="36">
        <v>20</v>
      </c>
      <c r="G24" s="36">
        <v>20</v>
      </c>
      <c r="H24" s="36">
        <v>20</v>
      </c>
      <c r="I24" s="35">
        <f t="shared" ref="I24:I37" si="3">SUM(F24:H24)</f>
        <v>60</v>
      </c>
      <c r="J24" s="24">
        <f>IF(E24="KY",I24,0)</f>
        <v>60</v>
      </c>
      <c r="K24" s="24">
        <f>IF(E24="UG",I24,0)</f>
        <v>0</v>
      </c>
      <c r="M24" s="19"/>
      <c r="N24" s="19"/>
    </row>
    <row r="25" spans="2:14" ht="15.75" x14ac:dyDescent="0.25">
      <c r="B25" s="13">
        <v>2</v>
      </c>
      <c r="C25" s="54">
        <v>99</v>
      </c>
      <c r="D25" s="55" t="s">
        <v>65</v>
      </c>
      <c r="E25" s="55" t="s">
        <v>73</v>
      </c>
      <c r="F25" s="36">
        <v>15</v>
      </c>
      <c r="G25" s="36">
        <v>17</v>
      </c>
      <c r="H25" s="36">
        <v>14</v>
      </c>
      <c r="I25" s="35">
        <f t="shared" si="3"/>
        <v>46</v>
      </c>
      <c r="J25" s="24">
        <f>IF(E25="KY",I25,0)</f>
        <v>0</v>
      </c>
      <c r="K25" s="24">
        <f>IF(E25="UG",I25,0)</f>
        <v>46</v>
      </c>
      <c r="M25" s="19"/>
      <c r="N25" s="19"/>
    </row>
    <row r="26" spans="2:14" ht="15.75" x14ac:dyDescent="0.25">
      <c r="B26" s="13">
        <v>3</v>
      </c>
      <c r="C26" s="54">
        <v>55</v>
      </c>
      <c r="D26" s="55" t="s">
        <v>80</v>
      </c>
      <c r="E26" s="55" t="s">
        <v>73</v>
      </c>
      <c r="F26" s="36">
        <v>17</v>
      </c>
      <c r="G26" s="36">
        <v>11</v>
      </c>
      <c r="H26" s="36">
        <v>17</v>
      </c>
      <c r="I26" s="35">
        <f t="shared" si="3"/>
        <v>45</v>
      </c>
      <c r="J26" s="24">
        <f>IF(E26="KY",I26,0)</f>
        <v>0</v>
      </c>
      <c r="K26" s="24">
        <f>IF(E26="UG",I26,0)</f>
        <v>45</v>
      </c>
      <c r="M26" s="19"/>
      <c r="N26" s="19"/>
    </row>
    <row r="27" spans="2:14" ht="15.75" x14ac:dyDescent="0.25">
      <c r="B27" s="13">
        <v>4</v>
      </c>
      <c r="C27" s="54">
        <v>360</v>
      </c>
      <c r="D27" s="55" t="s">
        <v>46</v>
      </c>
      <c r="E27" s="55" t="s">
        <v>44</v>
      </c>
      <c r="F27" s="36">
        <v>12</v>
      </c>
      <c r="G27" s="36">
        <v>14</v>
      </c>
      <c r="H27" s="36">
        <v>15</v>
      </c>
      <c r="I27" s="35">
        <f t="shared" si="3"/>
        <v>41</v>
      </c>
      <c r="J27" s="24">
        <f>IF(E27="KY",I27,0)</f>
        <v>41</v>
      </c>
      <c r="K27" s="24">
        <f>IF(E27="UG",I27,0)</f>
        <v>0</v>
      </c>
      <c r="M27" s="19"/>
      <c r="N27" s="19"/>
    </row>
    <row r="28" spans="2:14" ht="15.75" x14ac:dyDescent="0.25">
      <c r="B28" s="13">
        <v>5</v>
      </c>
      <c r="C28" s="54">
        <v>20</v>
      </c>
      <c r="D28" s="55" t="s">
        <v>22</v>
      </c>
      <c r="E28" s="55" t="s">
        <v>73</v>
      </c>
      <c r="F28" s="36">
        <v>11</v>
      </c>
      <c r="G28" s="36">
        <v>15</v>
      </c>
      <c r="H28" s="36">
        <v>13</v>
      </c>
      <c r="I28" s="35">
        <f t="shared" si="3"/>
        <v>39</v>
      </c>
      <c r="J28" s="24">
        <f>IF(E28="KY",I28,0)</f>
        <v>0</v>
      </c>
      <c r="K28" s="24">
        <f>IF(E28="UG",I28,0)</f>
        <v>39</v>
      </c>
      <c r="M28" s="19"/>
      <c r="N28" s="19"/>
    </row>
    <row r="29" spans="2:14" ht="15.75" x14ac:dyDescent="0.25">
      <c r="B29" s="13">
        <v>6</v>
      </c>
      <c r="C29" s="54">
        <v>38</v>
      </c>
      <c r="D29" s="55" t="s">
        <v>33</v>
      </c>
      <c r="E29" s="55" t="s">
        <v>44</v>
      </c>
      <c r="F29" s="36">
        <v>13</v>
      </c>
      <c r="G29" s="36">
        <v>13</v>
      </c>
      <c r="H29" s="36">
        <v>12</v>
      </c>
      <c r="I29" s="35">
        <f t="shared" si="3"/>
        <v>38</v>
      </c>
      <c r="J29" s="24">
        <f t="shared" ref="J29:J33" si="4">IF(E29="KY",I29,0)</f>
        <v>38</v>
      </c>
      <c r="K29" s="24">
        <f t="shared" ref="K29:K33" si="5">IF(E29="UG",I29,0)</f>
        <v>0</v>
      </c>
      <c r="M29" s="19"/>
      <c r="N29" s="19"/>
    </row>
    <row r="30" spans="2:14" ht="15.75" x14ac:dyDescent="0.25">
      <c r="B30" s="13">
        <v>7</v>
      </c>
      <c r="C30" s="54">
        <v>113</v>
      </c>
      <c r="D30" s="55" t="s">
        <v>17</v>
      </c>
      <c r="E30" s="55" t="s">
        <v>0</v>
      </c>
      <c r="F30" s="36">
        <v>14</v>
      </c>
      <c r="G30" s="36">
        <v>12</v>
      </c>
      <c r="H30" s="36">
        <v>11</v>
      </c>
      <c r="I30" s="35">
        <f t="shared" si="3"/>
        <v>37</v>
      </c>
      <c r="J30" s="24">
        <f t="shared" si="4"/>
        <v>37</v>
      </c>
      <c r="K30" s="24">
        <f t="shared" si="5"/>
        <v>0</v>
      </c>
      <c r="M30" s="19"/>
      <c r="N30" s="19"/>
    </row>
    <row r="31" spans="2:14" ht="15.75" customHeight="1" x14ac:dyDescent="0.25">
      <c r="B31" s="13">
        <v>8</v>
      </c>
      <c r="C31" s="54">
        <v>37</v>
      </c>
      <c r="D31" s="55" t="s">
        <v>45</v>
      </c>
      <c r="E31" s="55" t="s">
        <v>44</v>
      </c>
      <c r="F31" s="36">
        <v>10</v>
      </c>
      <c r="G31" s="36">
        <v>10</v>
      </c>
      <c r="H31" s="36">
        <v>10</v>
      </c>
      <c r="I31" s="35">
        <f t="shared" si="3"/>
        <v>30</v>
      </c>
      <c r="J31" s="24">
        <f t="shared" si="4"/>
        <v>30</v>
      </c>
      <c r="K31" s="24">
        <f t="shared" si="5"/>
        <v>0</v>
      </c>
      <c r="M31" s="19"/>
      <c r="N31" s="19"/>
    </row>
    <row r="32" spans="2:14" ht="15.75" x14ac:dyDescent="0.25">
      <c r="B32" s="13">
        <v>9</v>
      </c>
      <c r="C32" s="54">
        <v>787</v>
      </c>
      <c r="D32" s="55" t="s">
        <v>81</v>
      </c>
      <c r="E32" s="55" t="s">
        <v>0</v>
      </c>
      <c r="F32" s="36">
        <v>9</v>
      </c>
      <c r="G32" s="36">
        <v>9</v>
      </c>
      <c r="H32" s="36">
        <v>9</v>
      </c>
      <c r="I32" s="35">
        <f t="shared" si="3"/>
        <v>27</v>
      </c>
      <c r="J32" s="24">
        <f t="shared" si="4"/>
        <v>27</v>
      </c>
      <c r="K32" s="24">
        <f t="shared" si="5"/>
        <v>0</v>
      </c>
      <c r="M32" s="19"/>
      <c r="N32" s="19"/>
    </row>
    <row r="33" spans="2:14" ht="15.75" x14ac:dyDescent="0.25">
      <c r="B33" s="13">
        <v>10</v>
      </c>
      <c r="C33" s="54">
        <v>73</v>
      </c>
      <c r="D33" s="55" t="s">
        <v>32</v>
      </c>
      <c r="E33" s="55" t="s">
        <v>44</v>
      </c>
      <c r="F33" s="36">
        <v>8</v>
      </c>
      <c r="G33" s="36">
        <v>8</v>
      </c>
      <c r="H33" s="36">
        <v>5</v>
      </c>
      <c r="I33" s="35">
        <f t="shared" si="3"/>
        <v>21</v>
      </c>
      <c r="J33" s="24">
        <f t="shared" si="4"/>
        <v>21</v>
      </c>
      <c r="K33" s="24">
        <f t="shared" si="5"/>
        <v>0</v>
      </c>
      <c r="M33" s="19"/>
      <c r="N33" s="19"/>
    </row>
    <row r="34" spans="2:14" ht="15.75" x14ac:dyDescent="0.25">
      <c r="B34" s="13">
        <v>11</v>
      </c>
      <c r="C34" s="54">
        <v>111</v>
      </c>
      <c r="D34" s="55" t="s">
        <v>82</v>
      </c>
      <c r="E34" s="55" t="s">
        <v>0</v>
      </c>
      <c r="F34" s="36">
        <v>6</v>
      </c>
      <c r="G34" s="36">
        <v>7</v>
      </c>
      <c r="H34" s="36">
        <v>7</v>
      </c>
      <c r="I34" s="35">
        <f t="shared" si="3"/>
        <v>20</v>
      </c>
      <c r="J34" s="24">
        <f>IF(E34="KY",I34,0)</f>
        <v>20</v>
      </c>
      <c r="K34" s="24">
        <f>IF(E34="UG",I34,0)</f>
        <v>0</v>
      </c>
      <c r="M34" s="19"/>
      <c r="N34" s="19"/>
    </row>
    <row r="35" spans="2:14" ht="15.75" x14ac:dyDescent="0.25">
      <c r="B35" s="13">
        <v>12</v>
      </c>
      <c r="C35" s="54">
        <v>47</v>
      </c>
      <c r="D35" s="55" t="s">
        <v>84</v>
      </c>
      <c r="E35" s="55" t="s">
        <v>0</v>
      </c>
      <c r="F35" s="36">
        <v>5</v>
      </c>
      <c r="G35" s="36">
        <v>6</v>
      </c>
      <c r="H35" s="36">
        <v>8</v>
      </c>
      <c r="I35" s="35">
        <f t="shared" si="3"/>
        <v>19</v>
      </c>
      <c r="J35" s="24">
        <f>IF(E35="KY",I35,0)</f>
        <v>19</v>
      </c>
      <c r="K35" s="24">
        <f>IF(E35="UG",I35,0)</f>
        <v>0</v>
      </c>
      <c r="M35" s="19"/>
      <c r="N35" s="19"/>
    </row>
    <row r="36" spans="2:14" ht="15.75" x14ac:dyDescent="0.25">
      <c r="B36" s="13">
        <v>13</v>
      </c>
      <c r="C36" s="54">
        <v>555</v>
      </c>
      <c r="D36" s="55" t="s">
        <v>38</v>
      </c>
      <c r="E36" s="55" t="s">
        <v>73</v>
      </c>
      <c r="F36" s="36">
        <v>7</v>
      </c>
      <c r="G36" s="36">
        <v>4</v>
      </c>
      <c r="H36" s="36">
        <v>6</v>
      </c>
      <c r="I36" s="35">
        <f t="shared" si="3"/>
        <v>17</v>
      </c>
      <c r="J36" s="24">
        <f>IF(E36="KY",I36,0)</f>
        <v>0</v>
      </c>
      <c r="K36" s="24">
        <f>IF(E36="UG",I36,0)</f>
        <v>17</v>
      </c>
      <c r="M36" s="19"/>
      <c r="N36" s="19"/>
    </row>
    <row r="37" spans="2:14" ht="15.75" x14ac:dyDescent="0.25">
      <c r="B37" s="13">
        <v>14</v>
      </c>
      <c r="C37" s="54">
        <v>11</v>
      </c>
      <c r="D37" s="55" t="s">
        <v>112</v>
      </c>
      <c r="E37" s="55" t="s">
        <v>73</v>
      </c>
      <c r="F37" s="36">
        <v>4</v>
      </c>
      <c r="G37" s="36">
        <v>5</v>
      </c>
      <c r="H37" s="36" t="s">
        <v>28</v>
      </c>
      <c r="I37" s="35">
        <f t="shared" si="3"/>
        <v>9</v>
      </c>
      <c r="J37" s="24">
        <f>IF(E37="KY",I37,0)</f>
        <v>0</v>
      </c>
      <c r="K37" s="24">
        <f>IF(E37="UG",I37,0)</f>
        <v>9</v>
      </c>
      <c r="M37" s="19"/>
      <c r="N37" s="19"/>
    </row>
    <row r="38" spans="2:14" ht="15.75" x14ac:dyDescent="0.25">
      <c r="B38" s="5"/>
      <c r="C38" s="71"/>
      <c r="D38" s="72"/>
      <c r="E38" s="72"/>
      <c r="F38" s="70"/>
      <c r="G38" s="70"/>
      <c r="H38" s="70"/>
      <c r="J38" s="23">
        <f>SUM(J24:J37)</f>
        <v>293</v>
      </c>
      <c r="K38" s="23">
        <f>SUM(K25:K37)</f>
        <v>156</v>
      </c>
      <c r="M38" s="19"/>
      <c r="N38" s="19"/>
    </row>
    <row r="39" spans="2:14" ht="15.75" x14ac:dyDescent="0.25">
      <c r="B39" s="5"/>
      <c r="C39" s="71"/>
      <c r="D39" s="72"/>
      <c r="E39" s="72"/>
      <c r="F39" s="70"/>
      <c r="G39" s="70"/>
      <c r="H39" s="70"/>
      <c r="J39" s="30"/>
      <c r="K39" s="30"/>
      <c r="M39" s="19"/>
      <c r="N39" s="19"/>
    </row>
    <row r="40" spans="2:14" ht="15.75" x14ac:dyDescent="0.25">
      <c r="B40" s="3" t="s">
        <v>67</v>
      </c>
      <c r="C40" s="4"/>
      <c r="M40" s="19"/>
      <c r="N40" s="19"/>
    </row>
    <row r="41" spans="2:14" ht="15.75" x14ac:dyDescent="0.2">
      <c r="J41" s="88" t="s">
        <v>2</v>
      </c>
      <c r="K41" s="88"/>
      <c r="M41" s="19"/>
      <c r="N41" s="19"/>
    </row>
    <row r="42" spans="2:14" ht="47.25" x14ac:dyDescent="0.2">
      <c r="B42" s="11" t="s">
        <v>57</v>
      </c>
      <c r="C42" s="12" t="s">
        <v>58</v>
      </c>
      <c r="D42" s="11" t="s">
        <v>59</v>
      </c>
      <c r="E42" s="11" t="s">
        <v>70</v>
      </c>
      <c r="F42" s="35" t="s">
        <v>25</v>
      </c>
      <c r="G42" s="35" t="s">
        <v>26</v>
      </c>
      <c r="H42" s="35" t="s">
        <v>27</v>
      </c>
      <c r="I42" s="35" t="s">
        <v>63</v>
      </c>
      <c r="J42" s="75" t="s">
        <v>71</v>
      </c>
      <c r="K42" s="75" t="s">
        <v>72</v>
      </c>
      <c r="M42" s="19"/>
      <c r="N42" s="19"/>
    </row>
    <row r="43" spans="2:14" ht="15.75" x14ac:dyDescent="0.25">
      <c r="B43" s="13">
        <v>1</v>
      </c>
      <c r="C43" s="54">
        <v>97</v>
      </c>
      <c r="D43" s="55" t="s">
        <v>52</v>
      </c>
      <c r="E43" s="55" t="s">
        <v>0</v>
      </c>
      <c r="F43" s="35">
        <v>20</v>
      </c>
      <c r="G43" s="35">
        <v>20</v>
      </c>
      <c r="H43" s="35">
        <v>17</v>
      </c>
      <c r="I43" s="35">
        <f t="shared" ref="I43:I56" si="6">SUM(F43:H43)</f>
        <v>57</v>
      </c>
      <c r="J43" s="24">
        <f>IF(E43="KY",I43,0)</f>
        <v>57</v>
      </c>
      <c r="K43" s="75"/>
      <c r="M43" s="19"/>
      <c r="N43" s="19"/>
    </row>
    <row r="44" spans="2:14" ht="15.75" x14ac:dyDescent="0.25">
      <c r="B44" s="13">
        <v>2</v>
      </c>
      <c r="C44" s="54">
        <v>22</v>
      </c>
      <c r="D44" s="55" t="s">
        <v>111</v>
      </c>
      <c r="E44" s="55" t="s">
        <v>49</v>
      </c>
      <c r="F44" s="35">
        <v>17</v>
      </c>
      <c r="G44" s="35">
        <v>12</v>
      </c>
      <c r="H44" s="35">
        <v>20</v>
      </c>
      <c r="I44" s="35">
        <f t="shared" si="6"/>
        <v>49</v>
      </c>
      <c r="J44" s="24">
        <f t="shared" ref="J44:J54" si="7">IF(E44="KY",I44,0)</f>
        <v>0</v>
      </c>
      <c r="K44" s="24">
        <f>IF(E44="UG",I44,0)</f>
        <v>49</v>
      </c>
      <c r="M44" s="19"/>
      <c r="N44" s="19"/>
    </row>
    <row r="45" spans="2:14" ht="15.75" x14ac:dyDescent="0.25">
      <c r="B45" s="13">
        <v>3</v>
      </c>
      <c r="C45" s="54">
        <v>99</v>
      </c>
      <c r="D45" s="55" t="s">
        <v>64</v>
      </c>
      <c r="E45" s="55" t="s">
        <v>73</v>
      </c>
      <c r="F45" s="35">
        <v>14</v>
      </c>
      <c r="G45" s="35">
        <v>17</v>
      </c>
      <c r="H45" s="35">
        <v>13</v>
      </c>
      <c r="I45" s="35">
        <f t="shared" si="6"/>
        <v>44</v>
      </c>
      <c r="J45" s="24">
        <f t="shared" si="7"/>
        <v>0</v>
      </c>
      <c r="K45" s="24">
        <f t="shared" ref="K45:K54" si="8">IF(E45="UG",I45,0)</f>
        <v>44</v>
      </c>
      <c r="M45" s="19"/>
      <c r="N45" s="19"/>
    </row>
    <row r="46" spans="2:14" ht="15.75" x14ac:dyDescent="0.25">
      <c r="B46" s="13">
        <v>4</v>
      </c>
      <c r="C46" s="54">
        <v>21</v>
      </c>
      <c r="D46" s="55" t="s">
        <v>1</v>
      </c>
      <c r="E46" s="55" t="s">
        <v>0</v>
      </c>
      <c r="F46" s="35">
        <v>13</v>
      </c>
      <c r="G46" s="35">
        <v>15</v>
      </c>
      <c r="H46" s="35">
        <v>15</v>
      </c>
      <c r="I46" s="35">
        <f t="shared" si="6"/>
        <v>43</v>
      </c>
      <c r="J46" s="24">
        <f t="shared" si="7"/>
        <v>43</v>
      </c>
      <c r="K46" s="24">
        <f t="shared" si="8"/>
        <v>0</v>
      </c>
      <c r="M46" s="19"/>
      <c r="N46" s="19"/>
    </row>
    <row r="47" spans="2:14" ht="15.75" x14ac:dyDescent="0.25">
      <c r="B47" s="13">
        <v>5</v>
      </c>
      <c r="C47" s="54">
        <v>999</v>
      </c>
      <c r="D47" s="55" t="s">
        <v>86</v>
      </c>
      <c r="E47" s="55" t="s">
        <v>0</v>
      </c>
      <c r="F47" s="35">
        <v>15</v>
      </c>
      <c r="G47" s="35">
        <v>14</v>
      </c>
      <c r="H47" s="35">
        <v>14</v>
      </c>
      <c r="I47" s="35">
        <f t="shared" si="6"/>
        <v>43</v>
      </c>
      <c r="J47" s="24">
        <f t="shared" si="7"/>
        <v>43</v>
      </c>
      <c r="K47" s="24">
        <f t="shared" si="8"/>
        <v>0</v>
      </c>
      <c r="M47" s="19"/>
      <c r="N47" s="19"/>
    </row>
    <row r="48" spans="2:14" ht="15.75" x14ac:dyDescent="0.25">
      <c r="B48" s="13">
        <v>6</v>
      </c>
      <c r="C48" s="54">
        <v>167</v>
      </c>
      <c r="D48" s="55" t="s">
        <v>34</v>
      </c>
      <c r="E48" s="55" t="s">
        <v>0</v>
      </c>
      <c r="F48" s="36">
        <v>12</v>
      </c>
      <c r="G48" s="36">
        <v>13</v>
      </c>
      <c r="H48" s="36">
        <v>12</v>
      </c>
      <c r="I48" s="35">
        <f t="shared" si="6"/>
        <v>37</v>
      </c>
      <c r="J48" s="24">
        <f t="shared" si="7"/>
        <v>37</v>
      </c>
      <c r="K48" s="24">
        <f t="shared" si="8"/>
        <v>0</v>
      </c>
      <c r="M48" s="19"/>
      <c r="N48" s="19"/>
    </row>
    <row r="49" spans="2:14" ht="15.75" x14ac:dyDescent="0.25">
      <c r="B49" s="13">
        <v>7</v>
      </c>
      <c r="C49" s="54">
        <v>51</v>
      </c>
      <c r="D49" s="55" t="s">
        <v>113</v>
      </c>
      <c r="E49" s="55" t="s">
        <v>0</v>
      </c>
      <c r="F49" s="36">
        <v>10</v>
      </c>
      <c r="G49" s="36">
        <v>11</v>
      </c>
      <c r="H49" s="36">
        <v>11</v>
      </c>
      <c r="I49" s="35">
        <f t="shared" si="6"/>
        <v>32</v>
      </c>
      <c r="J49" s="24">
        <f t="shared" si="7"/>
        <v>32</v>
      </c>
      <c r="K49" s="24">
        <f t="shared" si="8"/>
        <v>0</v>
      </c>
      <c r="M49" s="19"/>
      <c r="N49" s="19"/>
    </row>
    <row r="50" spans="2:14" ht="15.75" x14ac:dyDescent="0.25">
      <c r="B50" s="13">
        <v>8</v>
      </c>
      <c r="C50" s="54">
        <v>888</v>
      </c>
      <c r="D50" s="55" t="s">
        <v>114</v>
      </c>
      <c r="E50" s="55" t="s">
        <v>0</v>
      </c>
      <c r="F50" s="36">
        <v>7</v>
      </c>
      <c r="G50" s="36">
        <v>10</v>
      </c>
      <c r="H50" s="36">
        <v>9</v>
      </c>
      <c r="I50" s="35">
        <f t="shared" si="6"/>
        <v>26</v>
      </c>
      <c r="J50" s="24">
        <f t="shared" si="7"/>
        <v>26</v>
      </c>
      <c r="K50" s="24">
        <f t="shared" si="8"/>
        <v>0</v>
      </c>
      <c r="M50" s="19"/>
      <c r="N50" s="19"/>
    </row>
    <row r="51" spans="2:14" ht="15.75" x14ac:dyDescent="0.25">
      <c r="B51" s="13">
        <v>9</v>
      </c>
      <c r="C51" s="54">
        <v>10</v>
      </c>
      <c r="D51" s="55" t="s">
        <v>47</v>
      </c>
      <c r="E51" s="55" t="s">
        <v>44</v>
      </c>
      <c r="F51" s="36">
        <v>8</v>
      </c>
      <c r="G51" s="36">
        <v>9</v>
      </c>
      <c r="H51" s="36">
        <v>8</v>
      </c>
      <c r="I51" s="35">
        <f t="shared" si="6"/>
        <v>25</v>
      </c>
      <c r="J51" s="24">
        <f t="shared" si="7"/>
        <v>25</v>
      </c>
      <c r="K51" s="24">
        <f t="shared" si="8"/>
        <v>0</v>
      </c>
      <c r="M51" s="19"/>
      <c r="N51" s="19"/>
    </row>
    <row r="52" spans="2:14" ht="15.75" x14ac:dyDescent="0.25">
      <c r="B52" s="13">
        <v>10</v>
      </c>
      <c r="C52" s="54">
        <v>29</v>
      </c>
      <c r="D52" s="55" t="s">
        <v>89</v>
      </c>
      <c r="E52" s="55" t="s">
        <v>0</v>
      </c>
      <c r="F52" s="36">
        <v>11</v>
      </c>
      <c r="G52" s="36" t="s">
        <v>28</v>
      </c>
      <c r="H52" s="36">
        <v>10</v>
      </c>
      <c r="I52" s="35">
        <f t="shared" si="6"/>
        <v>21</v>
      </c>
      <c r="J52" s="24">
        <f t="shared" si="7"/>
        <v>21</v>
      </c>
      <c r="K52" s="24">
        <f t="shared" si="8"/>
        <v>0</v>
      </c>
      <c r="M52" s="19"/>
      <c r="N52" s="19"/>
    </row>
    <row r="53" spans="2:14" ht="15.75" x14ac:dyDescent="0.25">
      <c r="B53" s="13">
        <v>11</v>
      </c>
      <c r="C53" s="54">
        <v>66</v>
      </c>
      <c r="D53" s="55" t="s">
        <v>18</v>
      </c>
      <c r="E53" s="55" t="s">
        <v>0</v>
      </c>
      <c r="F53" s="36">
        <v>4</v>
      </c>
      <c r="G53" s="36">
        <v>7</v>
      </c>
      <c r="H53" s="36">
        <v>6</v>
      </c>
      <c r="I53" s="35">
        <f t="shared" si="6"/>
        <v>17</v>
      </c>
      <c r="J53" s="24">
        <f t="shared" si="7"/>
        <v>17</v>
      </c>
      <c r="K53" s="24">
        <f t="shared" si="8"/>
        <v>0</v>
      </c>
      <c r="M53" s="19"/>
      <c r="N53" s="19"/>
    </row>
    <row r="54" spans="2:14" ht="15.75" x14ac:dyDescent="0.25">
      <c r="B54" s="13">
        <v>12</v>
      </c>
      <c r="C54" s="54">
        <v>145</v>
      </c>
      <c r="D54" s="55" t="s">
        <v>90</v>
      </c>
      <c r="E54" s="55" t="s">
        <v>0</v>
      </c>
      <c r="F54" s="36">
        <v>6</v>
      </c>
      <c r="G54" s="36" t="s">
        <v>28</v>
      </c>
      <c r="H54" s="36">
        <v>7</v>
      </c>
      <c r="I54" s="35">
        <f t="shared" si="6"/>
        <v>13</v>
      </c>
      <c r="J54" s="24">
        <f t="shared" si="7"/>
        <v>13</v>
      </c>
      <c r="K54" s="24">
        <f t="shared" si="8"/>
        <v>0</v>
      </c>
      <c r="M54" s="19"/>
      <c r="N54" s="19"/>
    </row>
    <row r="55" spans="2:14" ht="15.75" x14ac:dyDescent="0.25">
      <c r="B55" s="13">
        <v>13</v>
      </c>
      <c r="C55" s="54">
        <v>555</v>
      </c>
      <c r="D55" s="55" t="s">
        <v>35</v>
      </c>
      <c r="E55" s="55" t="s">
        <v>44</v>
      </c>
      <c r="F55" s="36">
        <v>5</v>
      </c>
      <c r="G55" s="36">
        <v>8</v>
      </c>
      <c r="H55" s="36" t="s">
        <v>28</v>
      </c>
      <c r="I55" s="35">
        <f t="shared" si="6"/>
        <v>13</v>
      </c>
      <c r="J55" s="24">
        <f>IF(E55="KY",I55,0)</f>
        <v>13</v>
      </c>
      <c r="K55" s="24">
        <f>IF(E55="UG",I55,0)</f>
        <v>0</v>
      </c>
      <c r="M55" s="19"/>
      <c r="N55" s="19"/>
    </row>
    <row r="56" spans="2:14" ht="15.75" x14ac:dyDescent="0.25">
      <c r="B56" s="13">
        <v>14</v>
      </c>
      <c r="C56" s="54">
        <v>234</v>
      </c>
      <c r="D56" s="55" t="s">
        <v>76</v>
      </c>
      <c r="E56" s="55" t="s">
        <v>0</v>
      </c>
      <c r="F56" s="36">
        <v>9</v>
      </c>
      <c r="G56" s="36" t="s">
        <v>28</v>
      </c>
      <c r="H56" s="36" t="s">
        <v>28</v>
      </c>
      <c r="I56" s="35">
        <f t="shared" si="6"/>
        <v>9</v>
      </c>
      <c r="J56" s="24">
        <f>IF(E56="KY",I56,0)</f>
        <v>9</v>
      </c>
      <c r="K56" s="24">
        <f>IF(E56="UG",I56,0)</f>
        <v>0</v>
      </c>
      <c r="M56" s="19"/>
      <c r="N56" s="19"/>
    </row>
    <row r="57" spans="2:14" ht="15.75" x14ac:dyDescent="0.25">
      <c r="F57" s="36"/>
      <c r="G57" s="36"/>
      <c r="H57" s="36"/>
      <c r="J57" s="23">
        <f>SUM(J43:J56)</f>
        <v>336</v>
      </c>
      <c r="K57" s="23">
        <f>SUM(K43:K56)</f>
        <v>93</v>
      </c>
      <c r="M57" s="19"/>
      <c r="N57" s="19"/>
    </row>
    <row r="58" spans="2:14" ht="15.75" x14ac:dyDescent="0.25">
      <c r="B58" s="3" t="s">
        <v>12</v>
      </c>
      <c r="C58" s="4"/>
      <c r="J58" s="30"/>
      <c r="K58" s="30"/>
      <c r="M58" s="19"/>
      <c r="N58" s="19"/>
    </row>
    <row r="59" spans="2:14" ht="15.75" x14ac:dyDescent="0.25">
      <c r="J59" s="30"/>
      <c r="K59" s="30"/>
      <c r="M59" s="19"/>
      <c r="N59" s="19"/>
    </row>
    <row r="60" spans="2:14" ht="47.25" x14ac:dyDescent="0.2">
      <c r="B60" s="11" t="s">
        <v>57</v>
      </c>
      <c r="C60" s="12" t="s">
        <v>58</v>
      </c>
      <c r="D60" s="11" t="s">
        <v>59</v>
      </c>
      <c r="E60" s="11" t="s">
        <v>70</v>
      </c>
      <c r="F60" s="35" t="s">
        <v>25</v>
      </c>
      <c r="G60" s="35" t="s">
        <v>26</v>
      </c>
      <c r="H60" s="35" t="s">
        <v>27</v>
      </c>
      <c r="I60" s="35" t="s">
        <v>63</v>
      </c>
      <c r="J60" s="75" t="s">
        <v>71</v>
      </c>
      <c r="K60" s="75" t="s">
        <v>72</v>
      </c>
      <c r="M60" s="19"/>
      <c r="N60" s="19"/>
    </row>
    <row r="61" spans="2:14" ht="15.75" customHeight="1" x14ac:dyDescent="0.25">
      <c r="B61" s="13">
        <v>1</v>
      </c>
      <c r="C61" s="54">
        <v>188</v>
      </c>
      <c r="D61" s="55" t="s">
        <v>39</v>
      </c>
      <c r="E61" s="55" t="s">
        <v>0</v>
      </c>
      <c r="F61" s="35">
        <v>20</v>
      </c>
      <c r="G61" s="35">
        <v>20</v>
      </c>
      <c r="H61" s="35">
        <v>20</v>
      </c>
      <c r="I61" s="35">
        <f t="shared" ref="I61:I65" si="9">SUM(F61:H61)</f>
        <v>60</v>
      </c>
      <c r="J61" s="24">
        <f>IF(E61="KY",I61,0)</f>
        <v>60</v>
      </c>
      <c r="K61" s="24">
        <f>IF(E61="UG",I61,0)</f>
        <v>0</v>
      </c>
      <c r="M61" s="19"/>
      <c r="N61" s="19"/>
    </row>
    <row r="62" spans="2:14" ht="15.75" x14ac:dyDescent="0.25">
      <c r="B62" s="13">
        <v>2</v>
      </c>
      <c r="C62" s="54">
        <v>77</v>
      </c>
      <c r="D62" s="55" t="s">
        <v>4</v>
      </c>
      <c r="E62" s="55" t="s">
        <v>0</v>
      </c>
      <c r="F62" s="35">
        <v>15</v>
      </c>
      <c r="G62" s="35">
        <v>17</v>
      </c>
      <c r="H62" s="35">
        <v>17</v>
      </c>
      <c r="I62" s="35">
        <f t="shared" si="9"/>
        <v>49</v>
      </c>
      <c r="J62" s="24">
        <f t="shared" ref="J62:J66" si="10">IF(E62="KY",I62,0)</f>
        <v>49</v>
      </c>
      <c r="K62" s="75"/>
      <c r="M62" s="19"/>
      <c r="N62" s="19"/>
    </row>
    <row r="63" spans="2:14" ht="15.75" x14ac:dyDescent="0.25">
      <c r="B63" s="13">
        <v>3</v>
      </c>
      <c r="C63" s="54">
        <v>50</v>
      </c>
      <c r="D63" s="55" t="s">
        <v>7</v>
      </c>
      <c r="E63" s="55" t="s">
        <v>0</v>
      </c>
      <c r="F63" s="35">
        <v>17</v>
      </c>
      <c r="G63" s="35">
        <v>15</v>
      </c>
      <c r="H63" s="35">
        <v>14</v>
      </c>
      <c r="I63" s="35">
        <f t="shared" si="9"/>
        <v>46</v>
      </c>
      <c r="J63" s="24">
        <f t="shared" si="10"/>
        <v>46</v>
      </c>
      <c r="K63" s="75"/>
      <c r="M63" s="19"/>
      <c r="N63" s="19"/>
    </row>
    <row r="64" spans="2:14" ht="15.75" x14ac:dyDescent="0.25">
      <c r="B64" s="13">
        <v>4</v>
      </c>
      <c r="C64" s="54">
        <v>83</v>
      </c>
      <c r="D64" s="55" t="s">
        <v>50</v>
      </c>
      <c r="E64" s="55" t="s">
        <v>0</v>
      </c>
      <c r="F64" s="35">
        <v>14</v>
      </c>
      <c r="G64" s="35">
        <v>14</v>
      </c>
      <c r="H64" s="35">
        <v>15</v>
      </c>
      <c r="I64" s="35">
        <f t="shared" si="9"/>
        <v>43</v>
      </c>
      <c r="J64" s="24">
        <f t="shared" si="10"/>
        <v>43</v>
      </c>
      <c r="K64" s="75"/>
      <c r="M64" s="19"/>
      <c r="N64" s="19"/>
    </row>
    <row r="65" spans="2:14" ht="15.75" x14ac:dyDescent="0.25">
      <c r="B65" s="13">
        <v>5</v>
      </c>
      <c r="C65" s="54">
        <v>98</v>
      </c>
      <c r="D65" s="55" t="s">
        <v>68</v>
      </c>
      <c r="E65" s="55" t="s">
        <v>73</v>
      </c>
      <c r="F65" s="36">
        <v>13</v>
      </c>
      <c r="G65" s="36">
        <v>13</v>
      </c>
      <c r="H65" s="36">
        <v>13</v>
      </c>
      <c r="I65" s="35">
        <f t="shared" si="9"/>
        <v>39</v>
      </c>
      <c r="J65" s="24">
        <f t="shared" si="10"/>
        <v>0</v>
      </c>
      <c r="K65" s="24">
        <f>IF(E65="UG",I65,0)</f>
        <v>39</v>
      </c>
      <c r="M65" s="19"/>
      <c r="N65" s="19"/>
    </row>
    <row r="66" spans="2:14" ht="15.75" x14ac:dyDescent="0.25">
      <c r="B66" s="13">
        <v>6</v>
      </c>
      <c r="C66" s="54">
        <v>26</v>
      </c>
      <c r="D66" s="55" t="s">
        <v>105</v>
      </c>
      <c r="E66" s="55" t="s">
        <v>0</v>
      </c>
      <c r="F66" s="36">
        <v>12</v>
      </c>
      <c r="G66" s="36">
        <v>12</v>
      </c>
      <c r="H66" s="36">
        <v>12</v>
      </c>
      <c r="I66" s="35">
        <f>SUM(F66:H66)</f>
        <v>36</v>
      </c>
      <c r="J66" s="24">
        <f t="shared" si="10"/>
        <v>36</v>
      </c>
      <c r="K66" s="24">
        <f>IF(E66="UG",I66,0)</f>
        <v>0</v>
      </c>
      <c r="M66" s="19"/>
      <c r="N66" s="19"/>
    </row>
    <row r="67" spans="2:14" ht="15.75" x14ac:dyDescent="0.25">
      <c r="B67" s="13">
        <v>7</v>
      </c>
      <c r="C67" s="54">
        <v>53</v>
      </c>
      <c r="D67" s="55" t="s">
        <v>106</v>
      </c>
      <c r="E67" s="55" t="s">
        <v>0</v>
      </c>
      <c r="F67" s="36">
        <v>11</v>
      </c>
      <c r="G67" s="36">
        <v>11</v>
      </c>
      <c r="H67" s="36">
        <v>11</v>
      </c>
      <c r="I67" s="35">
        <f>SUM(F67:H67)</f>
        <v>33</v>
      </c>
      <c r="J67" s="24">
        <f>IF(E67="KY",I67,0)</f>
        <v>33</v>
      </c>
      <c r="K67" s="24">
        <f>IF(E67="UG",I67,0)</f>
        <v>0</v>
      </c>
      <c r="M67" s="19"/>
      <c r="N67" s="19"/>
    </row>
    <row r="68" spans="2:14" ht="15.75" x14ac:dyDescent="0.25">
      <c r="B68" s="13">
        <v>8</v>
      </c>
      <c r="C68" s="54">
        <v>197</v>
      </c>
      <c r="D68" s="55" t="s">
        <v>48</v>
      </c>
      <c r="E68" s="55" t="s">
        <v>0</v>
      </c>
      <c r="F68" s="36">
        <v>10</v>
      </c>
      <c r="G68" s="36">
        <v>10</v>
      </c>
      <c r="H68" s="36">
        <v>10</v>
      </c>
      <c r="I68" s="35">
        <f>SUM(F68:H68)</f>
        <v>30</v>
      </c>
      <c r="J68" s="24">
        <f>IF(E68="KY",I68,0)</f>
        <v>30</v>
      </c>
      <c r="K68" s="24">
        <f>IF(E68="UG",I68,0)</f>
        <v>0</v>
      </c>
      <c r="M68" s="19"/>
      <c r="N68" s="19"/>
    </row>
    <row r="69" spans="2:14" ht="15.75" x14ac:dyDescent="0.25">
      <c r="F69" s="36">
        <f>SUM(F65:F68)</f>
        <v>46</v>
      </c>
      <c r="G69" s="36">
        <f>SUM(G65:G68)</f>
        <v>46</v>
      </c>
      <c r="H69" s="36">
        <f>SUM(H65:H68)</f>
        <v>46</v>
      </c>
      <c r="J69" s="23">
        <f>SUM(J61:J68)</f>
        <v>297</v>
      </c>
      <c r="K69" s="23">
        <f>SUM(K61:K68)</f>
        <v>39</v>
      </c>
      <c r="M69" s="19"/>
      <c r="N69" s="19"/>
    </row>
    <row r="70" spans="2:14" ht="15.75" x14ac:dyDescent="0.25">
      <c r="J70" s="30"/>
      <c r="K70" s="30"/>
      <c r="M70" s="19"/>
      <c r="N70" s="19"/>
    </row>
    <row r="71" spans="2:14" ht="15.75" x14ac:dyDescent="0.25">
      <c r="B71" s="3" t="s">
        <v>13</v>
      </c>
      <c r="C71" s="4"/>
      <c r="M71" s="19"/>
      <c r="N71" s="19"/>
    </row>
    <row r="72" spans="2:14" ht="15.75" x14ac:dyDescent="0.2">
      <c r="J72" s="88" t="s">
        <v>2</v>
      </c>
      <c r="K72" s="88"/>
      <c r="M72" s="19"/>
      <c r="N72" s="19"/>
    </row>
    <row r="73" spans="2:14" ht="47.25" x14ac:dyDescent="0.2">
      <c r="B73" s="11" t="s">
        <v>57</v>
      </c>
      <c r="C73" s="12" t="s">
        <v>58</v>
      </c>
      <c r="D73" s="11" t="s">
        <v>59</v>
      </c>
      <c r="E73" s="11" t="s">
        <v>70</v>
      </c>
      <c r="F73" s="35" t="s">
        <v>25</v>
      </c>
      <c r="G73" s="35" t="s">
        <v>26</v>
      </c>
      <c r="H73" s="35" t="s">
        <v>27</v>
      </c>
      <c r="I73" s="35" t="s">
        <v>63</v>
      </c>
      <c r="J73" s="75" t="s">
        <v>71</v>
      </c>
      <c r="K73" s="75" t="s">
        <v>72</v>
      </c>
      <c r="M73" s="19"/>
      <c r="N73" s="19"/>
    </row>
    <row r="74" spans="2:14" ht="15.75" x14ac:dyDescent="0.25">
      <c r="B74" s="13">
        <v>1</v>
      </c>
      <c r="C74" s="54">
        <v>90</v>
      </c>
      <c r="D74" s="55" t="s">
        <v>6</v>
      </c>
      <c r="E74" s="55" t="s">
        <v>0</v>
      </c>
      <c r="F74" s="35">
        <v>20</v>
      </c>
      <c r="G74" s="35">
        <v>20</v>
      </c>
      <c r="H74" s="35">
        <v>17</v>
      </c>
      <c r="I74" s="35">
        <f t="shared" ref="I74:I78" si="11">SUM(F74:H74)</f>
        <v>57</v>
      </c>
      <c r="J74" s="24">
        <f t="shared" ref="J74:J78" si="12">IF(E74="KY",I74,0)</f>
        <v>57</v>
      </c>
      <c r="K74" s="24">
        <f t="shared" ref="K74:K85" si="13">IF(E74="UG",I74,0)</f>
        <v>0</v>
      </c>
      <c r="M74" s="19"/>
      <c r="N74" s="19"/>
    </row>
    <row r="75" spans="2:14" ht="15.75" x14ac:dyDescent="0.25">
      <c r="B75" s="13">
        <v>2</v>
      </c>
      <c r="C75" s="54">
        <v>17</v>
      </c>
      <c r="D75" s="55" t="s">
        <v>5</v>
      </c>
      <c r="E75" s="55" t="s">
        <v>0</v>
      </c>
      <c r="F75" s="35">
        <v>17</v>
      </c>
      <c r="G75" s="35">
        <v>17</v>
      </c>
      <c r="H75" s="35">
        <v>20</v>
      </c>
      <c r="I75" s="35">
        <f t="shared" si="11"/>
        <v>54</v>
      </c>
      <c r="J75" s="24">
        <f t="shared" si="12"/>
        <v>54</v>
      </c>
      <c r="K75" s="24">
        <f t="shared" si="13"/>
        <v>0</v>
      </c>
      <c r="M75" s="19"/>
      <c r="N75" s="19"/>
    </row>
    <row r="76" spans="2:14" ht="15.75" customHeight="1" x14ac:dyDescent="0.25">
      <c r="B76" s="13">
        <v>3</v>
      </c>
      <c r="C76" s="54">
        <v>64</v>
      </c>
      <c r="D76" s="55" t="s">
        <v>104</v>
      </c>
      <c r="E76" s="55" t="s">
        <v>49</v>
      </c>
      <c r="F76" s="35">
        <v>14</v>
      </c>
      <c r="G76" s="35">
        <v>14</v>
      </c>
      <c r="H76" s="35">
        <v>15</v>
      </c>
      <c r="I76" s="35">
        <f t="shared" si="11"/>
        <v>43</v>
      </c>
      <c r="J76" s="24">
        <f t="shared" si="12"/>
        <v>0</v>
      </c>
      <c r="K76" s="24">
        <f t="shared" si="13"/>
        <v>43</v>
      </c>
      <c r="M76" s="19"/>
      <c r="N76" s="19"/>
    </row>
    <row r="77" spans="2:14" ht="15.75" x14ac:dyDescent="0.25">
      <c r="B77" s="13">
        <v>4</v>
      </c>
      <c r="C77" s="54">
        <v>33</v>
      </c>
      <c r="D77" s="55" t="s">
        <v>40</v>
      </c>
      <c r="E77" s="55" t="s">
        <v>0</v>
      </c>
      <c r="F77" s="35">
        <v>13</v>
      </c>
      <c r="G77" s="35">
        <v>15</v>
      </c>
      <c r="H77" s="35">
        <v>14</v>
      </c>
      <c r="I77" s="35">
        <f t="shared" si="11"/>
        <v>42</v>
      </c>
      <c r="J77" s="24">
        <f t="shared" si="12"/>
        <v>42</v>
      </c>
      <c r="K77" s="24">
        <f t="shared" si="13"/>
        <v>0</v>
      </c>
      <c r="M77" s="19"/>
      <c r="N77" s="19"/>
    </row>
    <row r="78" spans="2:14" ht="15.75" x14ac:dyDescent="0.25">
      <c r="B78" s="13">
        <v>5</v>
      </c>
      <c r="C78" s="54">
        <v>23</v>
      </c>
      <c r="D78" s="55" t="s">
        <v>23</v>
      </c>
      <c r="E78" s="55" t="s">
        <v>73</v>
      </c>
      <c r="F78" s="35">
        <v>11</v>
      </c>
      <c r="G78" s="35">
        <v>11</v>
      </c>
      <c r="H78" s="35">
        <v>13</v>
      </c>
      <c r="I78" s="35">
        <f t="shared" si="11"/>
        <v>35</v>
      </c>
      <c r="J78" s="24">
        <f t="shared" si="12"/>
        <v>0</v>
      </c>
      <c r="K78" s="24">
        <f t="shared" si="13"/>
        <v>35</v>
      </c>
      <c r="M78" s="19"/>
      <c r="N78" s="19"/>
    </row>
    <row r="79" spans="2:14" ht="15.75" x14ac:dyDescent="0.25">
      <c r="B79" s="13">
        <v>6</v>
      </c>
      <c r="C79" s="54">
        <v>49</v>
      </c>
      <c r="D79" s="55" t="s">
        <v>37</v>
      </c>
      <c r="E79" s="55" t="s">
        <v>73</v>
      </c>
      <c r="F79" s="36">
        <v>10</v>
      </c>
      <c r="G79" s="36">
        <v>12</v>
      </c>
      <c r="H79" s="36">
        <v>11</v>
      </c>
      <c r="I79" s="35">
        <f t="shared" ref="I79:I85" si="14">SUM(F79:H79)</f>
        <v>33</v>
      </c>
      <c r="J79" s="24">
        <f>IF(E79="KY",I79,0)</f>
        <v>0</v>
      </c>
      <c r="K79" s="24">
        <f t="shared" si="13"/>
        <v>33</v>
      </c>
      <c r="M79" s="19"/>
      <c r="N79" s="19"/>
    </row>
    <row r="80" spans="2:14" ht="15.75" x14ac:dyDescent="0.25">
      <c r="B80" s="13">
        <v>7</v>
      </c>
      <c r="C80" s="54">
        <v>9</v>
      </c>
      <c r="D80" s="55" t="s">
        <v>110</v>
      </c>
      <c r="E80" s="55" t="s">
        <v>49</v>
      </c>
      <c r="F80" s="36">
        <v>12</v>
      </c>
      <c r="G80" s="36">
        <v>7</v>
      </c>
      <c r="H80" s="36">
        <v>12</v>
      </c>
      <c r="I80" s="35">
        <f t="shared" si="14"/>
        <v>31</v>
      </c>
      <c r="J80" s="24">
        <f>IF(E80="KY",I80,0)</f>
        <v>0</v>
      </c>
      <c r="K80" s="24">
        <f t="shared" si="13"/>
        <v>31</v>
      </c>
      <c r="M80" s="19"/>
      <c r="N80" s="19"/>
    </row>
    <row r="81" spans="2:14" ht="15.75" x14ac:dyDescent="0.25">
      <c r="B81" s="13">
        <v>8</v>
      </c>
      <c r="C81" s="54">
        <v>49</v>
      </c>
      <c r="D81" s="55" t="s">
        <v>36</v>
      </c>
      <c r="E81" s="55" t="s">
        <v>0</v>
      </c>
      <c r="F81" s="36">
        <v>15</v>
      </c>
      <c r="G81" s="36">
        <v>13</v>
      </c>
      <c r="H81" s="36" t="s">
        <v>28</v>
      </c>
      <c r="I81" s="35">
        <f t="shared" si="14"/>
        <v>28</v>
      </c>
      <c r="J81" s="24">
        <f>IF(E81="KY",I81,0)</f>
        <v>28</v>
      </c>
      <c r="K81" s="24">
        <f t="shared" si="13"/>
        <v>0</v>
      </c>
      <c r="M81" s="19"/>
      <c r="N81" s="19"/>
    </row>
    <row r="82" spans="2:14" ht="15.75" x14ac:dyDescent="0.25">
      <c r="B82" s="13">
        <v>9</v>
      </c>
      <c r="C82" s="54">
        <v>73</v>
      </c>
      <c r="D82" s="55" t="s">
        <v>103</v>
      </c>
      <c r="E82" s="55" t="s">
        <v>73</v>
      </c>
      <c r="F82" s="36">
        <v>8</v>
      </c>
      <c r="G82" s="36">
        <v>9</v>
      </c>
      <c r="H82" s="36">
        <v>9</v>
      </c>
      <c r="I82" s="35">
        <f t="shared" si="14"/>
        <v>26</v>
      </c>
      <c r="J82" s="24">
        <f>IF(E82="KY",I82,0)</f>
        <v>0</v>
      </c>
      <c r="K82" s="24">
        <f t="shared" si="13"/>
        <v>26</v>
      </c>
      <c r="M82" s="19"/>
      <c r="N82" s="19"/>
    </row>
    <row r="83" spans="2:14" ht="15.75" x14ac:dyDescent="0.25">
      <c r="B83" s="13">
        <v>10</v>
      </c>
      <c r="C83" s="54">
        <v>46</v>
      </c>
      <c r="D83" s="55" t="s">
        <v>96</v>
      </c>
      <c r="E83" s="55" t="s">
        <v>0</v>
      </c>
      <c r="F83" s="36">
        <v>7</v>
      </c>
      <c r="G83" s="36">
        <v>8</v>
      </c>
      <c r="H83" s="36">
        <v>8</v>
      </c>
      <c r="I83" s="35">
        <f t="shared" si="14"/>
        <v>23</v>
      </c>
      <c r="J83" s="24">
        <f>IF(E83="KY",I83,0)</f>
        <v>23</v>
      </c>
      <c r="K83" s="24">
        <f t="shared" si="13"/>
        <v>0</v>
      </c>
      <c r="M83" s="19"/>
      <c r="N83" s="19"/>
    </row>
    <row r="84" spans="2:14" ht="15.75" x14ac:dyDescent="0.25">
      <c r="B84" s="13">
        <v>11</v>
      </c>
      <c r="C84" s="54">
        <v>11</v>
      </c>
      <c r="D84" s="55" t="s">
        <v>109</v>
      </c>
      <c r="E84" s="55" t="s">
        <v>73</v>
      </c>
      <c r="F84" s="36">
        <v>9</v>
      </c>
      <c r="G84" s="36">
        <v>10</v>
      </c>
      <c r="H84" s="36" t="s">
        <v>28</v>
      </c>
      <c r="I84" s="35">
        <f t="shared" si="14"/>
        <v>19</v>
      </c>
      <c r="J84" s="73"/>
      <c r="K84" s="24">
        <f t="shared" si="13"/>
        <v>19</v>
      </c>
      <c r="M84" s="19"/>
      <c r="N84" s="19"/>
    </row>
    <row r="85" spans="2:14" ht="15.75" x14ac:dyDescent="0.25">
      <c r="B85" s="13">
        <v>12</v>
      </c>
      <c r="C85" s="54"/>
      <c r="D85" s="55" t="s">
        <v>16</v>
      </c>
      <c r="E85" s="55" t="s">
        <v>73</v>
      </c>
      <c r="F85" s="36" t="s">
        <v>29</v>
      </c>
      <c r="G85" s="36" t="s">
        <v>28</v>
      </c>
      <c r="H85" s="36" t="s">
        <v>28</v>
      </c>
      <c r="I85" s="35">
        <f t="shared" si="14"/>
        <v>0</v>
      </c>
      <c r="J85" s="73"/>
      <c r="K85" s="24">
        <f t="shared" si="13"/>
        <v>0</v>
      </c>
      <c r="M85" s="19"/>
      <c r="N85" s="19"/>
    </row>
    <row r="86" spans="2:14" ht="15.75" x14ac:dyDescent="0.25">
      <c r="B86" s="5"/>
      <c r="F86" s="38">
        <f>SUM(F74:F85)</f>
        <v>136</v>
      </c>
      <c r="G86" s="38">
        <f t="shared" ref="G86:H86" si="15">SUM(G74:G85)</f>
        <v>136</v>
      </c>
      <c r="H86" s="38">
        <f t="shared" si="15"/>
        <v>119</v>
      </c>
      <c r="I86" s="37"/>
      <c r="J86" s="37">
        <f>SUM(J74:J85)</f>
        <v>204</v>
      </c>
      <c r="K86" s="23">
        <f>SUM(K74:K85)</f>
        <v>187</v>
      </c>
      <c r="M86" s="19"/>
      <c r="N86" s="19"/>
    </row>
    <row r="87" spans="2:14" ht="15.75" x14ac:dyDescent="0.25">
      <c r="B87" s="3" t="s">
        <v>69</v>
      </c>
      <c r="C87" s="4"/>
      <c r="M87" s="19"/>
      <c r="N87" s="19"/>
    </row>
    <row r="88" spans="2:14" ht="15.75" x14ac:dyDescent="0.2">
      <c r="J88" s="88" t="s">
        <v>2</v>
      </c>
      <c r="K88" s="88"/>
      <c r="M88" s="19"/>
      <c r="N88" s="19"/>
    </row>
    <row r="89" spans="2:14" ht="47.25" x14ac:dyDescent="0.2">
      <c r="B89" s="11" t="s">
        <v>57</v>
      </c>
      <c r="C89" s="12" t="s">
        <v>58</v>
      </c>
      <c r="D89" s="11" t="s">
        <v>59</v>
      </c>
      <c r="E89" s="11" t="s">
        <v>70</v>
      </c>
      <c r="F89" s="35" t="s">
        <v>25</v>
      </c>
      <c r="G89" s="35" t="s">
        <v>26</v>
      </c>
      <c r="H89" s="35" t="s">
        <v>27</v>
      </c>
      <c r="I89" s="35" t="s">
        <v>63</v>
      </c>
      <c r="J89" s="75" t="s">
        <v>71</v>
      </c>
      <c r="K89" s="75" t="s">
        <v>72</v>
      </c>
      <c r="M89" s="19"/>
      <c r="N89" s="19"/>
    </row>
    <row r="90" spans="2:14" ht="15.75" x14ac:dyDescent="0.25">
      <c r="B90" s="13">
        <v>1</v>
      </c>
      <c r="C90" s="54">
        <v>1</v>
      </c>
      <c r="D90" s="55" t="s">
        <v>9</v>
      </c>
      <c r="E90" s="55" t="s">
        <v>0</v>
      </c>
      <c r="F90" s="36">
        <v>20</v>
      </c>
      <c r="G90" s="36">
        <v>20</v>
      </c>
      <c r="H90" s="36">
        <v>20</v>
      </c>
      <c r="I90" s="35">
        <f t="shared" ref="I90:I98" si="16">SUM(F90:H90)</f>
        <v>60</v>
      </c>
      <c r="J90" s="24">
        <f>IF(E90="KY",I90,0)</f>
        <v>60</v>
      </c>
      <c r="K90" s="24">
        <f t="shared" ref="K90:K100" si="17">IF(E90="UG",I90,0)</f>
        <v>0</v>
      </c>
      <c r="M90" s="19"/>
      <c r="N90" s="19"/>
    </row>
    <row r="91" spans="2:14" ht="15.75" x14ac:dyDescent="0.25">
      <c r="B91" s="13">
        <v>2</v>
      </c>
      <c r="C91" s="54">
        <v>55</v>
      </c>
      <c r="D91" s="55" t="s">
        <v>51</v>
      </c>
      <c r="E91" s="55" t="s">
        <v>0</v>
      </c>
      <c r="F91" s="36">
        <v>15</v>
      </c>
      <c r="G91" s="36">
        <v>17</v>
      </c>
      <c r="H91" s="36">
        <v>17</v>
      </c>
      <c r="I91" s="35">
        <f t="shared" si="16"/>
        <v>49</v>
      </c>
      <c r="J91" s="24">
        <f>IF(E91="KY",I91,0)</f>
        <v>49</v>
      </c>
      <c r="K91" s="24">
        <f t="shared" si="17"/>
        <v>0</v>
      </c>
      <c r="M91" s="19"/>
      <c r="N91" s="19"/>
    </row>
    <row r="92" spans="2:14" ht="15.75" x14ac:dyDescent="0.25">
      <c r="B92" s="13">
        <v>3</v>
      </c>
      <c r="C92" s="54">
        <v>111</v>
      </c>
      <c r="D92" s="55" t="s">
        <v>8</v>
      </c>
      <c r="E92" s="55" t="s">
        <v>0</v>
      </c>
      <c r="F92" s="36">
        <v>17</v>
      </c>
      <c r="G92" s="36">
        <v>15</v>
      </c>
      <c r="H92" s="36">
        <v>15</v>
      </c>
      <c r="I92" s="35">
        <f t="shared" si="16"/>
        <v>47</v>
      </c>
      <c r="J92" s="24">
        <f t="shared" ref="J92:J100" si="18">IF(E92="KY",I92,0)</f>
        <v>47</v>
      </c>
      <c r="K92" s="24">
        <f t="shared" si="17"/>
        <v>0</v>
      </c>
    </row>
    <row r="93" spans="2:14" ht="18" customHeight="1" x14ac:dyDescent="0.25">
      <c r="B93" s="13">
        <v>4</v>
      </c>
      <c r="C93" s="54">
        <v>85</v>
      </c>
      <c r="D93" s="55" t="s">
        <v>97</v>
      </c>
      <c r="E93" s="55" t="s">
        <v>0</v>
      </c>
      <c r="F93" s="36">
        <v>14</v>
      </c>
      <c r="G93" s="36">
        <v>13</v>
      </c>
      <c r="H93" s="36">
        <v>13</v>
      </c>
      <c r="I93" s="35">
        <f t="shared" si="16"/>
        <v>40</v>
      </c>
      <c r="J93" s="24">
        <f t="shared" si="18"/>
        <v>40</v>
      </c>
      <c r="K93" s="24">
        <f t="shared" si="17"/>
        <v>0</v>
      </c>
    </row>
    <row r="94" spans="2:14" ht="15.75" x14ac:dyDescent="0.25">
      <c r="B94" s="13">
        <v>5</v>
      </c>
      <c r="C94" s="54">
        <v>18</v>
      </c>
      <c r="D94" s="55" t="s">
        <v>98</v>
      </c>
      <c r="E94" s="55" t="s">
        <v>0</v>
      </c>
      <c r="F94" s="36">
        <v>11</v>
      </c>
      <c r="G94" s="36">
        <v>10</v>
      </c>
      <c r="H94" s="36">
        <v>10</v>
      </c>
      <c r="I94" s="35">
        <f t="shared" si="16"/>
        <v>31</v>
      </c>
      <c r="J94" s="24">
        <f t="shared" si="18"/>
        <v>31</v>
      </c>
      <c r="K94" s="24">
        <f t="shared" si="17"/>
        <v>0</v>
      </c>
    </row>
    <row r="95" spans="2:14" ht="15.75" x14ac:dyDescent="0.25">
      <c r="B95" s="13">
        <v>6</v>
      </c>
      <c r="C95" s="54">
        <v>77</v>
      </c>
      <c r="D95" s="55" t="s">
        <v>99</v>
      </c>
      <c r="E95" s="55" t="s">
        <v>0</v>
      </c>
      <c r="F95" s="36">
        <v>12</v>
      </c>
      <c r="G95" s="36">
        <v>11</v>
      </c>
      <c r="H95" s="36">
        <v>8</v>
      </c>
      <c r="I95" s="35">
        <f t="shared" si="16"/>
        <v>31</v>
      </c>
      <c r="J95" s="24">
        <f t="shared" si="18"/>
        <v>31</v>
      </c>
      <c r="K95" s="24">
        <f t="shared" si="17"/>
        <v>0</v>
      </c>
    </row>
    <row r="96" spans="2:14" ht="15.75" x14ac:dyDescent="0.25">
      <c r="B96" s="13">
        <v>7</v>
      </c>
      <c r="C96" s="54">
        <v>777</v>
      </c>
      <c r="D96" s="55" t="s">
        <v>100</v>
      </c>
      <c r="E96" s="55" t="s">
        <v>0</v>
      </c>
      <c r="F96" s="36" t="s">
        <v>28</v>
      </c>
      <c r="G96" s="36">
        <v>14</v>
      </c>
      <c r="H96" s="36">
        <v>14</v>
      </c>
      <c r="I96" s="35">
        <f t="shared" si="16"/>
        <v>28</v>
      </c>
      <c r="J96" s="24">
        <f t="shared" si="18"/>
        <v>28</v>
      </c>
      <c r="K96" s="24">
        <f t="shared" si="17"/>
        <v>0</v>
      </c>
    </row>
    <row r="97" spans="2:11" ht="15.75" x14ac:dyDescent="0.25">
      <c r="B97" s="13">
        <v>8</v>
      </c>
      <c r="C97" s="54">
        <v>14</v>
      </c>
      <c r="D97" s="55" t="s">
        <v>53</v>
      </c>
      <c r="E97" s="55" t="s">
        <v>0</v>
      </c>
      <c r="F97" s="36">
        <v>9</v>
      </c>
      <c r="G97" s="36">
        <v>8</v>
      </c>
      <c r="H97" s="36">
        <v>9</v>
      </c>
      <c r="I97" s="35">
        <f t="shared" si="16"/>
        <v>26</v>
      </c>
      <c r="J97" s="24">
        <f t="shared" si="18"/>
        <v>26</v>
      </c>
      <c r="K97" s="24">
        <f t="shared" si="17"/>
        <v>0</v>
      </c>
    </row>
    <row r="98" spans="2:11" ht="15.75" x14ac:dyDescent="0.25">
      <c r="B98" s="13">
        <v>9</v>
      </c>
      <c r="C98" s="54">
        <v>83</v>
      </c>
      <c r="D98" s="55" t="s">
        <v>107</v>
      </c>
      <c r="E98" s="55" t="s">
        <v>73</v>
      </c>
      <c r="F98" s="36">
        <v>8</v>
      </c>
      <c r="G98" s="36">
        <v>7</v>
      </c>
      <c r="H98" s="36">
        <v>7</v>
      </c>
      <c r="I98" s="35">
        <f t="shared" si="16"/>
        <v>22</v>
      </c>
      <c r="J98" s="24">
        <f t="shared" si="18"/>
        <v>0</v>
      </c>
      <c r="K98" s="24">
        <f t="shared" si="17"/>
        <v>22</v>
      </c>
    </row>
    <row r="99" spans="2:11" ht="15.75" x14ac:dyDescent="0.25">
      <c r="B99" s="13">
        <v>10</v>
      </c>
      <c r="C99" s="54">
        <v>24</v>
      </c>
      <c r="D99" s="55" t="s">
        <v>108</v>
      </c>
      <c r="E99" s="55" t="s">
        <v>73</v>
      </c>
      <c r="F99" s="36">
        <v>7</v>
      </c>
      <c r="G99" s="36"/>
      <c r="H99" s="36">
        <v>6</v>
      </c>
      <c r="I99" s="35">
        <f>SUM(F99:H99)</f>
        <v>13</v>
      </c>
      <c r="J99" s="24">
        <f t="shared" si="18"/>
        <v>0</v>
      </c>
      <c r="K99" s="24">
        <f t="shared" si="17"/>
        <v>13</v>
      </c>
    </row>
    <row r="100" spans="2:11" ht="15.75" x14ac:dyDescent="0.25">
      <c r="B100" s="13">
        <v>11</v>
      </c>
      <c r="C100" s="54"/>
      <c r="D100" s="55" t="s">
        <v>115</v>
      </c>
      <c r="E100" s="55" t="s">
        <v>73</v>
      </c>
      <c r="F100" s="36" t="s">
        <v>29</v>
      </c>
      <c r="G100" s="36" t="s">
        <v>29</v>
      </c>
      <c r="H100" s="36" t="s">
        <v>29</v>
      </c>
      <c r="I100" s="35">
        <f>SUM(F100:H100)</f>
        <v>0</v>
      </c>
      <c r="J100" s="24">
        <f t="shared" si="18"/>
        <v>0</v>
      </c>
      <c r="K100" s="24">
        <f t="shared" si="17"/>
        <v>0</v>
      </c>
    </row>
    <row r="101" spans="2:11" ht="15.75" x14ac:dyDescent="0.25">
      <c r="F101" s="38">
        <f>SUM(F90:F100)</f>
        <v>113</v>
      </c>
      <c r="G101" s="38">
        <f>SUM(G90:G100)</f>
        <v>115</v>
      </c>
      <c r="H101" s="38">
        <f>SUM(H90:H100)</f>
        <v>119</v>
      </c>
      <c r="J101" s="23">
        <f>SUM(J90:J100)</f>
        <v>312</v>
      </c>
      <c r="K101" s="23">
        <f>SUM(K90:K100)</f>
        <v>35</v>
      </c>
    </row>
    <row r="103" spans="2:11" ht="15.75" x14ac:dyDescent="0.25">
      <c r="B103" s="14" t="s">
        <v>10</v>
      </c>
      <c r="C103" s="15"/>
      <c r="D103" s="15"/>
      <c r="E103" s="15"/>
      <c r="F103" s="18"/>
      <c r="G103" s="18"/>
      <c r="H103" s="18"/>
      <c r="I103" s="18"/>
      <c r="J103" s="18">
        <f>SUM(J101,J86,J69,J57,J38,J20)</f>
        <v>1633</v>
      </c>
      <c r="K103" s="18">
        <f>SUM(K101,K86,K69,K57,K38,K20)</f>
        <v>706</v>
      </c>
    </row>
    <row r="104" spans="2:11" ht="15" x14ac:dyDescent="0.2">
      <c r="B104" s="9"/>
    </row>
    <row r="105" spans="2:11" ht="15.75" x14ac:dyDescent="0.25">
      <c r="B105" s="39" t="s">
        <v>54</v>
      </c>
      <c r="C105" s="40"/>
      <c r="D105" s="40"/>
      <c r="E105" s="40"/>
      <c r="F105" s="41"/>
      <c r="G105" s="41"/>
      <c r="H105" s="41"/>
      <c r="I105" s="41"/>
      <c r="J105" s="41">
        <f>COUNTIF($E$9:$E$100, "KY")</f>
        <v>46</v>
      </c>
      <c r="K105" s="41">
        <f>COUNTIF($E$9:$E$101, "UG")</f>
        <v>23</v>
      </c>
    </row>
    <row r="106" spans="2:11" ht="15" x14ac:dyDescent="0.2">
      <c r="B106" s="9"/>
    </row>
    <row r="107" spans="2:11" ht="12.75" x14ac:dyDescent="0.2">
      <c r="B107" s="31" t="s">
        <v>14</v>
      </c>
    </row>
    <row r="108" spans="2:11" ht="12.75" x14ac:dyDescent="0.2">
      <c r="B108" s="32" t="s">
        <v>15</v>
      </c>
    </row>
    <row r="109" spans="2:11" ht="12.75" x14ac:dyDescent="0.2">
      <c r="B109" s="32" t="s">
        <v>30</v>
      </c>
    </row>
    <row r="110" spans="2:11" ht="12.75" x14ac:dyDescent="0.2">
      <c r="B110" s="32" t="s">
        <v>24</v>
      </c>
    </row>
  </sheetData>
  <mergeCells count="6">
    <mergeCell ref="J88:K88"/>
    <mergeCell ref="B1:K1"/>
    <mergeCell ref="J8:K8"/>
    <mergeCell ref="J22:K22"/>
    <mergeCell ref="J41:K41"/>
    <mergeCell ref="J72:K72"/>
  </mergeCells>
  <pageMargins left="0.70000000000000007" right="0.70000000000000007" top="0.75000000000000011" bottom="0.75000000000000011" header="0.30000000000000004" footer="0.30000000000000004"/>
  <pageSetup paperSize="10" fitToHeight="0" orientation="landscape" horizontalDpi="4294967292" verticalDpi="4294967292" r:id="rId1"/>
  <rowBreaks count="1" manualBreakCount="1">
    <brk id="7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CAC STANDINGS</vt:lpstr>
      <vt:lpstr>ROUND 2 - KAMPALA</vt:lpstr>
      <vt:lpstr>ROUND 1 - NAIROBI (2)</vt:lpstr>
      <vt:lpstr>'CAC STANDINGS'!Print_Area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</dc:creator>
  <cp:lastModifiedBy>Joseph M. Mwangala</cp:lastModifiedBy>
  <cp:lastPrinted>2013-01-11T13:42:31Z</cp:lastPrinted>
  <dcterms:created xsi:type="dcterms:W3CDTF">2010-12-09T20:01:07Z</dcterms:created>
  <dcterms:modified xsi:type="dcterms:W3CDTF">2013-08-06T21:14:40Z</dcterms:modified>
</cp:coreProperties>
</file>