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firstSheet="1" activeTab="1"/>
  </bookViews>
  <sheets>
    <sheet name="Individuals per track position" sheetId="1" state="hidden" r:id="rId1"/>
    <sheet name="Individual No Bots Locals" sheetId="2" r:id="rId2"/>
    <sheet name="Team Summaries" sheetId="3" state="hidden" r:id="rId3"/>
    <sheet name="Individual Incl Bots Locals" sheetId="4" state="hidden" r:id="rId4"/>
    <sheet name="Team No Bots Locals" sheetId="5" state="hidden" r:id="rId5"/>
    <sheet name="Team Incl Bots Locals" sheetId="6" state="hidden" r:id="rId6"/>
  </sheets>
  <definedNames/>
  <calcPr fullCalcOnLoad="1"/>
</workbook>
</file>

<file path=xl/sharedStrings.xml><?xml version="1.0" encoding="utf-8"?>
<sst xmlns="http://schemas.openxmlformats.org/spreadsheetml/2006/main" count="1063" uniqueCount="265">
  <si>
    <t>MX50</t>
  </si>
  <si>
    <t>Race no.</t>
  </si>
  <si>
    <t>Total</t>
  </si>
  <si>
    <t>Country</t>
  </si>
  <si>
    <t>Tristan Grainger</t>
  </si>
  <si>
    <t>Zim</t>
  </si>
  <si>
    <t>Mudiwa Chigumba</t>
  </si>
  <si>
    <t>Daiyaan Manuel</t>
  </si>
  <si>
    <t>Cory Versfeld</t>
  </si>
  <si>
    <t>Tristan Versfeld</t>
  </si>
  <si>
    <t>MX65</t>
  </si>
  <si>
    <t>Davin Cocker</t>
  </si>
  <si>
    <t>Gabrielle Pieterse</t>
  </si>
  <si>
    <t>Zam</t>
  </si>
  <si>
    <t>MX85</t>
  </si>
  <si>
    <t>Hayden Silk</t>
  </si>
  <si>
    <t>Regan Wasmuth</t>
  </si>
  <si>
    <t>Leah Heygate</t>
  </si>
  <si>
    <t>Scott Heygate</t>
  </si>
  <si>
    <t>Joshua Potts</t>
  </si>
  <si>
    <t>Jenna Bohling</t>
  </si>
  <si>
    <t>Wade Ashwell</t>
  </si>
  <si>
    <t>DNF</t>
  </si>
  <si>
    <t>MX Vets</t>
  </si>
  <si>
    <t>Dale Holliday</t>
  </si>
  <si>
    <t>Nick Heygate</t>
  </si>
  <si>
    <t>Mark Bradford</t>
  </si>
  <si>
    <t>Lofty Versveld</t>
  </si>
  <si>
    <t>Mauro Guardigli</t>
  </si>
  <si>
    <t>Nick Frangeskides</t>
  </si>
  <si>
    <t>MX2</t>
  </si>
  <si>
    <t>Bradley Lionnet</t>
  </si>
  <si>
    <t>D'Arta Labjoit</t>
  </si>
  <si>
    <t>Kyle Bohling</t>
  </si>
  <si>
    <t>Wesley Irwin</t>
  </si>
  <si>
    <t>Justin Barrett</t>
  </si>
  <si>
    <t>Jayden Ashwell</t>
  </si>
  <si>
    <t>Bot</t>
  </si>
  <si>
    <t>MX1</t>
  </si>
  <si>
    <t>Ross Branch</t>
  </si>
  <si>
    <t>Brian Cocker</t>
  </si>
  <si>
    <t>Richard Franklin</t>
  </si>
  <si>
    <t>Fletcher Broad</t>
  </si>
  <si>
    <t>Kuda Mhene</t>
  </si>
  <si>
    <t>James Harrison</t>
  </si>
  <si>
    <t>Nicholas Freemantle</t>
  </si>
  <si>
    <t>Kenton Blythewood</t>
  </si>
  <si>
    <t>Reece Lowden-Stoole</t>
  </si>
  <si>
    <t>Tyler Mawarire</t>
  </si>
  <si>
    <t>Tafadzwa Mawarire</t>
  </si>
  <si>
    <t>Mike Mawarire</t>
  </si>
  <si>
    <t>Aiden Van Breda</t>
  </si>
  <si>
    <t>Liam Robinson</t>
  </si>
  <si>
    <t>Blaize Thomas</t>
  </si>
  <si>
    <t>Shane Thomas</t>
  </si>
  <si>
    <t>Tony Rowley</t>
  </si>
  <si>
    <t>Damon De sousa</t>
  </si>
  <si>
    <t>Kyle Lowden-stoole</t>
  </si>
  <si>
    <t>Carl Robinson</t>
  </si>
  <si>
    <t>Ashley thixton</t>
  </si>
  <si>
    <t>Broc Thomas</t>
  </si>
  <si>
    <t>Nicholas Meyer</t>
  </si>
  <si>
    <t>Philip Dos Santos</t>
  </si>
  <si>
    <t>Lusaka</t>
  </si>
  <si>
    <t>1st Moto</t>
  </si>
  <si>
    <t>2nd Moto</t>
  </si>
  <si>
    <t>3rd Moto</t>
  </si>
  <si>
    <t>Harare</t>
  </si>
  <si>
    <t>Francistown</t>
  </si>
  <si>
    <t>Zambia</t>
  </si>
  <si>
    <t>Zimbabwe</t>
  </si>
  <si>
    <t>Botswana</t>
  </si>
  <si>
    <t>Overall</t>
  </si>
  <si>
    <t>SAC Results - No local Botswana riders</t>
  </si>
  <si>
    <t>Rank</t>
  </si>
  <si>
    <t>Team</t>
  </si>
  <si>
    <t>Individual</t>
  </si>
  <si>
    <t>Kosmas Mamaloukos</t>
  </si>
  <si>
    <t>Ben Strauss</t>
  </si>
  <si>
    <t>Michael Strauss</t>
  </si>
  <si>
    <t>Brady Armstrong</t>
  </si>
  <si>
    <t>Isaac Mongole</t>
  </si>
  <si>
    <t>Gareth O'hagan</t>
  </si>
  <si>
    <t>Grant Pretorius</t>
  </si>
  <si>
    <t>Sam Mutseriwa</t>
  </si>
  <si>
    <t>L556</t>
  </si>
  <si>
    <t>Lawrence Campbell</t>
  </si>
  <si>
    <t>David Kidd</t>
  </si>
  <si>
    <t>Alistair Sayer</t>
  </si>
  <si>
    <t>Brad Pieterse</t>
  </si>
  <si>
    <t>Jason Collington</t>
  </si>
  <si>
    <t>Jason Jackman</t>
  </si>
  <si>
    <t>Bots</t>
  </si>
  <si>
    <t>X</t>
  </si>
  <si>
    <t>Gold</t>
  </si>
  <si>
    <t>Silver</t>
  </si>
  <si>
    <t>Bronze</t>
  </si>
  <si>
    <t xml:space="preserve"> </t>
  </si>
  <si>
    <t>Medal</t>
  </si>
  <si>
    <t>SAC Results - Incl local Botswana riders</t>
  </si>
  <si>
    <t>Identical finishing posns, broken on last event.</t>
  </si>
  <si>
    <t>Tie break criteria</t>
  </si>
  <si>
    <t>FIM AFRICA OFF ROAD CHAMPIONSHIP 24/06/2012</t>
  </si>
  <si>
    <t>SURNAME</t>
  </si>
  <si>
    <t>FIRST</t>
  </si>
  <si>
    <t>FIM LIC NO</t>
  </si>
  <si>
    <t>RIDING</t>
  </si>
  <si>
    <t>BIKE</t>
  </si>
  <si>
    <t>FIM A</t>
  </si>
  <si>
    <t xml:space="preserve">DAY </t>
  </si>
  <si>
    <t>NAME</t>
  </si>
  <si>
    <t>NO</t>
  </si>
  <si>
    <t>CLASS</t>
  </si>
  <si>
    <t>LICENCE</t>
  </si>
  <si>
    <t>50CC CLASS</t>
  </si>
  <si>
    <t>EVENT 2</t>
  </si>
  <si>
    <t>EVENT 10</t>
  </si>
  <si>
    <t>EVENT 18</t>
  </si>
  <si>
    <t>TOTAL</t>
  </si>
  <si>
    <t>GRAINGER</t>
  </si>
  <si>
    <t>TRISTAN</t>
  </si>
  <si>
    <t>0019/2012</t>
  </si>
  <si>
    <t>KTM</t>
  </si>
  <si>
    <t>50cc</t>
  </si>
  <si>
    <t>CHIGUMBA</t>
  </si>
  <si>
    <t>MUDIWA</t>
  </si>
  <si>
    <t>MANUEL</t>
  </si>
  <si>
    <t>DAIYAAN</t>
  </si>
  <si>
    <t>0024/2012</t>
  </si>
  <si>
    <t>MHENE</t>
  </si>
  <si>
    <t>KUDA</t>
  </si>
  <si>
    <t>VERSFELD</t>
  </si>
  <si>
    <t>CORY</t>
  </si>
  <si>
    <t>65CC CLASS</t>
  </si>
  <si>
    <t>EVENT 5</t>
  </si>
  <si>
    <t>EVENT 13</t>
  </si>
  <si>
    <t>EVENT</t>
  </si>
  <si>
    <t>COCKER</t>
  </si>
  <si>
    <t>DAVIN</t>
  </si>
  <si>
    <t>0034/2012</t>
  </si>
  <si>
    <t>65cc</t>
  </si>
  <si>
    <t>HARRISON</t>
  </si>
  <si>
    <t>JAMES</t>
  </si>
  <si>
    <t>FREEMANTLE</t>
  </si>
  <si>
    <t>NICHOLAS</t>
  </si>
  <si>
    <t>BLYTHEWOOD</t>
  </si>
  <si>
    <t>KENTON</t>
  </si>
  <si>
    <t>LOWDEN-STOOLE</t>
  </si>
  <si>
    <t>REECE</t>
  </si>
  <si>
    <t>MAWARIRE</t>
  </si>
  <si>
    <t>TYLER</t>
  </si>
  <si>
    <t>KAWA</t>
  </si>
  <si>
    <t>85cc MX LITE</t>
  </si>
  <si>
    <t>EVENT 3</t>
  </si>
  <si>
    <t>EVENT 12</t>
  </si>
  <si>
    <t>EVENT 19</t>
  </si>
  <si>
    <t>WASMUTH</t>
  </si>
  <si>
    <t>REAGAN</t>
  </si>
  <si>
    <t>SUZUKI</t>
  </si>
  <si>
    <t>85cc</t>
  </si>
  <si>
    <t>TAFADZWA</t>
  </si>
  <si>
    <t>HONDA</t>
  </si>
  <si>
    <t>MIKE (JNR)</t>
  </si>
  <si>
    <t>YAMAHA</t>
  </si>
  <si>
    <t>VAN BREDA</t>
  </si>
  <si>
    <t>AIDEN</t>
  </si>
  <si>
    <t>POTTS</t>
  </si>
  <si>
    <t>JOSHUA</t>
  </si>
  <si>
    <t>BOHLING</t>
  </si>
  <si>
    <t>JENNA</t>
  </si>
  <si>
    <t>0026/2012</t>
  </si>
  <si>
    <t>ROBINSON</t>
  </si>
  <si>
    <t>LIAM</t>
  </si>
  <si>
    <t>ASHWELL</t>
  </si>
  <si>
    <t>WADE</t>
  </si>
  <si>
    <t>0022/2012</t>
  </si>
  <si>
    <t>MX1 CLASS</t>
  </si>
  <si>
    <t>EVENT 6</t>
  </si>
  <si>
    <t>EVENT 14</t>
  </si>
  <si>
    <t>EVENT 22</t>
  </si>
  <si>
    <t>BRANCH</t>
  </si>
  <si>
    <t>ROSS</t>
  </si>
  <si>
    <t>0018//2012</t>
  </si>
  <si>
    <t>450cc-4</t>
  </si>
  <si>
    <t>JAYDEN</t>
  </si>
  <si>
    <t>0021/2012</t>
  </si>
  <si>
    <t>450-4</t>
  </si>
  <si>
    <t>THIXTON</t>
  </si>
  <si>
    <t>ASHLEY</t>
  </si>
  <si>
    <t>THOMAS</t>
  </si>
  <si>
    <t>BROC</t>
  </si>
  <si>
    <t>MEYER</t>
  </si>
  <si>
    <t>DOS SANTOS</t>
  </si>
  <si>
    <t>PHILIP</t>
  </si>
  <si>
    <t>MX 2 CLASS</t>
  </si>
  <si>
    <t>LIONNET</t>
  </si>
  <si>
    <t>BRADLEY</t>
  </si>
  <si>
    <t>0025/2012</t>
  </si>
  <si>
    <t>250-E4</t>
  </si>
  <si>
    <t>DE SOUSA</t>
  </si>
  <si>
    <t>DAMON</t>
  </si>
  <si>
    <t>250-4</t>
  </si>
  <si>
    <t>BARRET</t>
  </si>
  <si>
    <t>JUSTIN</t>
  </si>
  <si>
    <t>D'ARTAGEN</t>
  </si>
  <si>
    <t>LOBJOLT</t>
  </si>
  <si>
    <t>0023/2012</t>
  </si>
  <si>
    <t>KYLE</t>
  </si>
  <si>
    <t>CARL</t>
  </si>
  <si>
    <t>nb rider 24 changed bikes to no 29 for Event 22</t>
  </si>
  <si>
    <t>VETS CLASS</t>
  </si>
  <si>
    <t>EVENT 7</t>
  </si>
  <si>
    <t>EVENT 15</t>
  </si>
  <si>
    <t>EVENT 23</t>
  </si>
  <si>
    <t>HOLLIDAY</t>
  </si>
  <si>
    <t>DALE</t>
  </si>
  <si>
    <t>???</t>
  </si>
  <si>
    <t>BLAIZE</t>
  </si>
  <si>
    <t>SHANE</t>
  </si>
  <si>
    <t>LOFTY</t>
  </si>
  <si>
    <t>450cc</t>
  </si>
  <si>
    <t>BRADFORD</t>
  </si>
  <si>
    <t>MARK</t>
  </si>
  <si>
    <t>ROWLEY</t>
  </si>
  <si>
    <t>TONY</t>
  </si>
  <si>
    <t>YAM</t>
  </si>
  <si>
    <t>Most 3rds</t>
  </si>
  <si>
    <t>Including Bots Local Riders</t>
  </si>
  <si>
    <t>MX 50</t>
  </si>
  <si>
    <t>MX 65</t>
  </si>
  <si>
    <t>MX 85</t>
  </si>
  <si>
    <t>MX VETS</t>
  </si>
  <si>
    <t>MX 2</t>
  </si>
  <si>
    <t>MX 1</t>
  </si>
  <si>
    <t>PLACE</t>
  </si>
  <si>
    <t>R BRANCH</t>
  </si>
  <si>
    <t>D LOBJOIT</t>
  </si>
  <si>
    <t>D HOLLIDAY</t>
  </si>
  <si>
    <t>T MAWARIRE</t>
  </si>
  <si>
    <t>T GRAINGER</t>
  </si>
  <si>
    <t>J BARRETT</t>
  </si>
  <si>
    <t>L VERSFELD</t>
  </si>
  <si>
    <t>M MAWARIRE</t>
  </si>
  <si>
    <t>M CHIGUMBA</t>
  </si>
  <si>
    <t>J POTTS</t>
  </si>
  <si>
    <t>D MANUEL</t>
  </si>
  <si>
    <t>J BOHLING</t>
  </si>
  <si>
    <t>C VERSVELD</t>
  </si>
  <si>
    <t>T VERSFELD</t>
  </si>
  <si>
    <t>Round 3 Francistown</t>
  </si>
  <si>
    <t>Note: All these riders entered SAC with full or day licences in Zim, but failed to finish a single heat</t>
  </si>
  <si>
    <t>RESULTS AND POINTS</t>
  </si>
  <si>
    <t>NUM</t>
  </si>
  <si>
    <t>HEAT 1</t>
  </si>
  <si>
    <t>HEAT 2</t>
  </si>
  <si>
    <t>HEAT 3</t>
  </si>
  <si>
    <t>Lofty Versfeld</t>
  </si>
  <si>
    <t>Dartagnan Lobjoit</t>
  </si>
  <si>
    <t>Bots National only</t>
  </si>
  <si>
    <t>SAC</t>
  </si>
  <si>
    <t>Scores only VETS</t>
  </si>
  <si>
    <t>Status</t>
  </si>
  <si>
    <t>Scores only SAC 50cc</t>
  </si>
  <si>
    <t>SAC riders score in the position in which they finished relative to other SAC riders</t>
  </si>
  <si>
    <t>SAC riders score points as per their track position on the day.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</si>
</sst>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0" xfId="0" applyAlignment="1" quotePrefix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10" borderId="1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10" borderId="10" xfId="0" applyFill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0" fillId="36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5" fillId="37" borderId="0" xfId="0" applyFont="1" applyFill="1" applyAlignment="1">
      <alignment horizontal="left"/>
    </xf>
    <xf numFmtId="0" fontId="0" fillId="37" borderId="0" xfId="0" applyFill="1" applyAlignment="1">
      <alignment/>
    </xf>
    <xf numFmtId="0" fontId="1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6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9.28125" style="0" bestFit="1" customWidth="1"/>
    <col min="5" max="5" width="12.00390625" style="0" bestFit="1" customWidth="1"/>
    <col min="10" max="10" width="19.8515625" style="0" customWidth="1"/>
    <col min="11" max="11" width="13.57421875" style="0" bestFit="1" customWidth="1"/>
    <col min="12" max="12" width="7.421875" style="0" bestFit="1" customWidth="1"/>
    <col min="13" max="13" width="10.8515625" style="0" bestFit="1" customWidth="1"/>
    <col min="14" max="14" width="7.421875" style="0" bestFit="1" customWidth="1"/>
    <col min="15" max="15" width="7.140625" style="0" bestFit="1" customWidth="1"/>
    <col min="16" max="16" width="27.140625" style="0" customWidth="1"/>
    <col min="17" max="17" width="13.57421875" style="0" bestFit="1" customWidth="1"/>
    <col min="18" max="18" width="3.00390625" style="0" bestFit="1" customWidth="1"/>
    <col min="19" max="19" width="12.8515625" style="0" bestFit="1" customWidth="1"/>
    <col min="20" max="20" width="3.00390625" style="0" bestFit="1" customWidth="1"/>
    <col min="21" max="21" width="13.140625" style="0" bestFit="1" customWidth="1"/>
    <col min="22" max="22" width="3.00390625" style="0" bestFit="1" customWidth="1"/>
  </cols>
  <sheetData>
    <row r="1" spans="1:11" ht="20.25">
      <c r="A1" s="32" t="s">
        <v>76</v>
      </c>
      <c r="B1" s="58" t="s">
        <v>264</v>
      </c>
      <c r="C1" s="59"/>
      <c r="D1" s="59"/>
      <c r="E1" s="59"/>
      <c r="F1" s="59"/>
      <c r="G1" s="59"/>
      <c r="H1" s="60"/>
      <c r="J1" s="38" t="str">
        <f>IF(I31=1,'Team No Bots Locals'!$AF$2,IF(I31=2,'Team No Bots Locals'!$AG$2,IF(I31=3,'Team No Bots Locals'!$AH$2,'Team No Bots Locals'!$AI$2)))</f>
        <v> </v>
      </c>
      <c r="K1" s="39" t="s">
        <v>250</v>
      </c>
    </row>
    <row r="2" spans="1:10" ht="12.75">
      <c r="A2" s="7" t="str">
        <f>'Team No Bots Locals'!A4</f>
        <v>MX50</v>
      </c>
      <c r="B2" s="8" t="str">
        <f>'Team No Bots Locals'!C4</f>
        <v>Country</v>
      </c>
      <c r="C2" s="8" t="str">
        <f>'Team No Bots Locals'!R4</f>
        <v>Lusaka</v>
      </c>
      <c r="D2" s="8" t="str">
        <f>'Team No Bots Locals'!S4</f>
        <v>Harare</v>
      </c>
      <c r="E2" s="8" t="str">
        <f>'Team No Bots Locals'!T4</f>
        <v>Francistown</v>
      </c>
      <c r="F2" s="8" t="str">
        <f>'Team No Bots Locals'!U4</f>
        <v>Total</v>
      </c>
      <c r="G2" s="8" t="s">
        <v>74</v>
      </c>
      <c r="H2" s="8" t="s">
        <v>98</v>
      </c>
      <c r="J2" s="1" t="s">
        <v>249</v>
      </c>
    </row>
    <row r="3" spans="1:15" ht="18">
      <c r="A3" s="20" t="str">
        <f>'Team No Bots Locals'!A5</f>
        <v>Tristan Grainger</v>
      </c>
      <c r="B3" s="9" t="str">
        <f>'Team No Bots Locals'!C5</f>
        <v>Zim</v>
      </c>
      <c r="C3" s="20">
        <f>SUM('Team No Bots Locals'!E5:G5)</f>
        <v>75</v>
      </c>
      <c r="D3" s="20">
        <f>SUM('Team No Bots Locals'!I5:K5)</f>
        <v>75</v>
      </c>
      <c r="E3" s="20">
        <f>O6</f>
        <v>75</v>
      </c>
      <c r="F3" s="20">
        <f aca="true" t="shared" si="0" ref="F3:F8">SUM(C3:E3)</f>
        <v>225</v>
      </c>
      <c r="G3" s="9">
        <f aca="true" t="shared" si="1" ref="G3:G8">RANK(F3,$F$3:$F$8)</f>
        <v>1</v>
      </c>
      <c r="H3" s="8" t="str">
        <f>IF(G3=1,'Team No Bots Locals'!$AF$2,IF(G3=2,'Team No Bots Locals'!$AG$2,IF(G3=3,'Team No Bots Locals'!$AH$2,'Team No Bots Locals'!$AI$2)))</f>
        <v>Gold</v>
      </c>
      <c r="J3" s="41" t="s">
        <v>251</v>
      </c>
      <c r="K3" s="42"/>
      <c r="L3" s="42"/>
      <c r="M3" s="42"/>
      <c r="N3" s="42"/>
      <c r="O3" s="42"/>
    </row>
    <row r="4" spans="1:10" ht="12.75">
      <c r="A4" s="11" t="str">
        <f>'Team No Bots Locals'!A6</f>
        <v>Mudiwa Chigumba</v>
      </c>
      <c r="B4" s="10" t="str">
        <f>'Team No Bots Locals'!C6</f>
        <v>Zim</v>
      </c>
      <c r="C4" s="11">
        <f>SUM('Team No Bots Locals'!E6:G6)</f>
        <v>63</v>
      </c>
      <c r="D4" s="11">
        <f>SUM('Team No Bots Locals'!I6:K6)</f>
        <v>66</v>
      </c>
      <c r="E4" s="11">
        <f>O7</f>
        <v>66</v>
      </c>
      <c r="F4" s="11">
        <f t="shared" si="0"/>
        <v>195</v>
      </c>
      <c r="G4" s="10">
        <f t="shared" si="1"/>
        <v>2</v>
      </c>
      <c r="H4" s="8" t="str">
        <f>IF(G4=1,'Team No Bots Locals'!$AF$2,IF(G4=2,'Team No Bots Locals'!$AG$2,IF(G4=3,'Team No Bots Locals'!$AH$2,'Team No Bots Locals'!$AI$2)))</f>
        <v>Silver</v>
      </c>
      <c r="J4" s="7" t="s">
        <v>228</v>
      </c>
    </row>
    <row r="5" spans="1:16" ht="12.75">
      <c r="A5" s="20" t="str">
        <f>'Team No Bots Locals'!A7</f>
        <v>Daiyaan Manuel</v>
      </c>
      <c r="B5" s="9" t="str">
        <f>'Team No Bots Locals'!C7</f>
        <v>Zim</v>
      </c>
      <c r="C5" s="20">
        <f>SUM('Team No Bots Locals'!E7:G7)</f>
        <v>61</v>
      </c>
      <c r="D5" s="20">
        <f>SUM('Team No Bots Locals'!I7:K7)</f>
        <v>59</v>
      </c>
      <c r="E5" s="20">
        <f>O8</f>
        <v>60</v>
      </c>
      <c r="F5" s="20">
        <f t="shared" si="0"/>
        <v>180</v>
      </c>
      <c r="G5" s="9">
        <f t="shared" si="1"/>
        <v>3</v>
      </c>
      <c r="H5" s="8" t="str">
        <f>IF(G5=1,'Team No Bots Locals'!$AF$2,IF(G5=2,'Team No Bots Locals'!$AG$2,IF(G5=3,'Team No Bots Locals'!$AH$2,'Team No Bots Locals'!$AI$2)))</f>
        <v>Bronze</v>
      </c>
      <c r="J5" s="7" t="s">
        <v>110</v>
      </c>
      <c r="K5" s="8" t="s">
        <v>252</v>
      </c>
      <c r="L5" s="8" t="s">
        <v>253</v>
      </c>
      <c r="M5" s="8" t="s">
        <v>254</v>
      </c>
      <c r="N5" s="8" t="s">
        <v>255</v>
      </c>
      <c r="O5" s="8" t="s">
        <v>118</v>
      </c>
      <c r="P5" s="57" t="s">
        <v>261</v>
      </c>
    </row>
    <row r="6" spans="1:16" ht="12.75">
      <c r="A6" s="11" t="str">
        <f>'Team No Bots Locals'!A9</f>
        <v>Cory Versfeld</v>
      </c>
      <c r="B6" s="10" t="str">
        <f>'Team No Bots Locals'!C9</f>
        <v>Zim</v>
      </c>
      <c r="C6" s="11">
        <f>SUM('Team No Bots Locals'!E9:G9)</f>
        <v>54</v>
      </c>
      <c r="D6" s="11">
        <f>SUM('Team No Bots Locals'!I9:K9)</f>
        <v>36</v>
      </c>
      <c r="E6" s="11">
        <f>O9</f>
        <v>57</v>
      </c>
      <c r="F6" s="11">
        <f t="shared" si="0"/>
        <v>147</v>
      </c>
      <c r="G6" s="10">
        <f t="shared" si="1"/>
        <v>4</v>
      </c>
      <c r="H6" s="8" t="str">
        <f>IF(G6=1,'Team No Bots Locals'!$AF$2,IF(G6=2,'Team No Bots Locals'!$AG$2,IF(G6=3,'Team No Bots Locals'!$AH$2,'Team No Bots Locals'!$AI$2)))</f>
        <v> </v>
      </c>
      <c r="J6" s="56" t="s">
        <v>4</v>
      </c>
      <c r="K6" s="50">
        <v>8</v>
      </c>
      <c r="L6" s="50">
        <v>25</v>
      </c>
      <c r="M6" s="50">
        <v>25</v>
      </c>
      <c r="N6" s="50">
        <v>25</v>
      </c>
      <c r="O6" s="50">
        <v>75</v>
      </c>
      <c r="P6" s="11" t="s">
        <v>259</v>
      </c>
    </row>
    <row r="7" spans="1:16" ht="12.75">
      <c r="A7" s="20" t="str">
        <f>'Team No Bots Locals'!A10</f>
        <v>Tristan Versfeld</v>
      </c>
      <c r="B7" s="9" t="str">
        <f>'Team No Bots Locals'!C10</f>
        <v>Zim</v>
      </c>
      <c r="C7" s="20">
        <f>SUM('Team No Bots Locals'!E10:G10)</f>
        <v>51</v>
      </c>
      <c r="D7" s="20">
        <f>SUM('Team No Bots Locals'!I10:K10)</f>
        <v>18</v>
      </c>
      <c r="E7" s="20">
        <f>O10</f>
        <v>54</v>
      </c>
      <c r="F7" s="20">
        <f t="shared" si="0"/>
        <v>123</v>
      </c>
      <c r="G7" s="9">
        <f t="shared" si="1"/>
        <v>5</v>
      </c>
      <c r="H7" s="8" t="str">
        <f>IF(G7=1,'Team No Bots Locals'!$AF$2,IF(G7=2,'Team No Bots Locals'!$AG$2,IF(G7=3,'Team No Bots Locals'!$AH$2,'Team No Bots Locals'!$AI$2)))</f>
        <v> </v>
      </c>
      <c r="J7" s="56" t="s">
        <v>6</v>
      </c>
      <c r="K7" s="50">
        <v>20</v>
      </c>
      <c r="L7" s="50">
        <v>22</v>
      </c>
      <c r="M7" s="50">
        <v>22</v>
      </c>
      <c r="N7" s="50">
        <v>22</v>
      </c>
      <c r="O7" s="50">
        <v>66</v>
      </c>
      <c r="P7" s="11" t="s">
        <v>259</v>
      </c>
    </row>
    <row r="8" spans="1:16" ht="12.75">
      <c r="A8" s="11" t="str">
        <f>'Team No Bots Locals'!A8</f>
        <v>Kuda Mhene</v>
      </c>
      <c r="B8" s="10" t="str">
        <f>'Team No Bots Locals'!C8</f>
        <v>Zim</v>
      </c>
      <c r="C8" s="11">
        <f>SUM('Team No Bots Locals'!E8:G8)</f>
        <v>59</v>
      </c>
      <c r="D8" s="11">
        <f>SUM('Team No Bots Locals'!I8:K8)</f>
        <v>58</v>
      </c>
      <c r="E8" s="11">
        <f>SUM('Team No Bots Locals'!M8:O8)</f>
        <v>0</v>
      </c>
      <c r="F8" s="11">
        <f t="shared" si="0"/>
        <v>117</v>
      </c>
      <c r="G8" s="10">
        <f t="shared" si="1"/>
        <v>6</v>
      </c>
      <c r="H8" s="8" t="str">
        <f>IF(G8=1,'Team No Bots Locals'!$AF$2,IF(G8=2,'Team No Bots Locals'!$AG$2,IF(G8=3,'Team No Bots Locals'!$AH$2,'Team No Bots Locals'!$AI$2)))</f>
        <v> </v>
      </c>
      <c r="J8" s="56" t="s">
        <v>7</v>
      </c>
      <c r="K8" s="50">
        <v>199</v>
      </c>
      <c r="L8" s="50">
        <v>20</v>
      </c>
      <c r="M8" s="50">
        <v>20</v>
      </c>
      <c r="N8" s="50">
        <v>20</v>
      </c>
      <c r="O8" s="50">
        <v>60</v>
      </c>
      <c r="P8" s="11" t="s">
        <v>259</v>
      </c>
    </row>
    <row r="9" spans="2:16" ht="12.75">
      <c r="B9" s="4"/>
      <c r="H9" s="1"/>
      <c r="J9" s="56" t="s">
        <v>8</v>
      </c>
      <c r="K9" s="50">
        <v>40</v>
      </c>
      <c r="L9" s="50">
        <v>19</v>
      </c>
      <c r="M9" s="50">
        <v>19</v>
      </c>
      <c r="N9" s="50">
        <v>19</v>
      </c>
      <c r="O9" s="50">
        <v>57</v>
      </c>
      <c r="P9" s="11" t="s">
        <v>259</v>
      </c>
    </row>
    <row r="10" spans="2:16" ht="12.75">
      <c r="B10" s="4"/>
      <c r="H10" s="1"/>
      <c r="J10" s="56" t="s">
        <v>9</v>
      </c>
      <c r="K10" s="50">
        <v>11</v>
      </c>
      <c r="L10" s="50">
        <v>18</v>
      </c>
      <c r="M10" s="50">
        <v>18</v>
      </c>
      <c r="N10" s="50">
        <v>18</v>
      </c>
      <c r="O10" s="50">
        <v>54</v>
      </c>
      <c r="P10" s="11" t="s">
        <v>259</v>
      </c>
    </row>
    <row r="11" spans="1:16" ht="12.75">
      <c r="A11" s="7" t="str">
        <f>'Team No Bots Locals'!A12</f>
        <v>MX65</v>
      </c>
      <c r="B11" s="8" t="str">
        <f>'Team No Bots Locals'!C12</f>
        <v>Country</v>
      </c>
      <c r="C11" s="8" t="str">
        <f>'Team No Bots Locals'!R12</f>
        <v>Lusaka</v>
      </c>
      <c r="D11" s="8" t="str">
        <f>'Team No Bots Locals'!S12</f>
        <v>Harare</v>
      </c>
      <c r="E11" s="8" t="str">
        <f>'Team No Bots Locals'!T12</f>
        <v>Francistown</v>
      </c>
      <c r="F11" s="8" t="str">
        <f>'Team No Bots Locals'!U12</f>
        <v>Total</v>
      </c>
      <c r="G11" s="8" t="s">
        <v>74</v>
      </c>
      <c r="H11" s="8" t="s">
        <v>98</v>
      </c>
      <c r="P11" t="s">
        <v>97</v>
      </c>
    </row>
    <row r="12" spans="1:16" ht="12.75">
      <c r="A12" s="20" t="str">
        <f>'Team No Bots Locals'!A13</f>
        <v>Davin Cocker</v>
      </c>
      <c r="B12" s="9" t="str">
        <f>'Team No Bots Locals'!C13</f>
        <v>Zam</v>
      </c>
      <c r="C12" s="20">
        <f>SUM('Team No Bots Locals'!E13:G13)</f>
        <v>75</v>
      </c>
      <c r="D12" s="20">
        <f>SUM('Team No Bots Locals'!I13:K13)</f>
        <v>70</v>
      </c>
      <c r="E12" s="20">
        <f>SUM('Team No Bots Locals'!M13:O13)</f>
        <v>0</v>
      </c>
      <c r="F12" s="20">
        <f aca="true" t="shared" si="2" ref="F12:F18">SUM(C12:E12)</f>
        <v>145</v>
      </c>
      <c r="G12" s="9">
        <f aca="true" t="shared" si="3" ref="G12:G18">RANK(F12,$F$12:$F$18)</f>
        <v>1</v>
      </c>
      <c r="H12" s="8" t="str">
        <f>IF(G12=1,'Team No Bots Locals'!$AF$2,IF(G12=2,'Team No Bots Locals'!$AG$2,IF(G12=3,'Team No Bots Locals'!$AH$2,'Team No Bots Locals'!$AI$2)))</f>
        <v>Gold</v>
      </c>
      <c r="P12" t="s">
        <v>97</v>
      </c>
    </row>
    <row r="13" spans="1:10" ht="12.75">
      <c r="A13" s="11" t="str">
        <f>'Team No Bots Locals'!A19</f>
        <v>Tyler Mawarire</v>
      </c>
      <c r="B13" s="10" t="str">
        <f>'Team No Bots Locals'!C19</f>
        <v>Zim</v>
      </c>
      <c r="C13" s="11">
        <f>SUM('Team No Bots Locals'!E19:G19)</f>
        <v>0</v>
      </c>
      <c r="D13" s="11">
        <f>SUM('Team No Bots Locals'!I19:K19)</f>
        <v>18</v>
      </c>
      <c r="E13" s="11">
        <f>O18</f>
        <v>57</v>
      </c>
      <c r="F13" s="11">
        <f t="shared" si="2"/>
        <v>75</v>
      </c>
      <c r="G13" s="10">
        <f t="shared" si="3"/>
        <v>2</v>
      </c>
      <c r="H13" s="8" t="str">
        <f>IF(G13=1,'Team No Bots Locals'!$AF$2,IF(G13=2,'Team No Bots Locals'!$AG$2,IF(G13=3,'Team No Bots Locals'!$AH$2,'Team No Bots Locals'!$AI$2)))</f>
        <v>Silver</v>
      </c>
      <c r="J13" s="7" t="s">
        <v>229</v>
      </c>
    </row>
    <row r="14" spans="1:16" ht="12.75">
      <c r="A14" s="20" t="str">
        <f>'Team No Bots Locals'!A14</f>
        <v>Gabrielle Pieterse</v>
      </c>
      <c r="B14" s="9" t="str">
        <f>'Team No Bots Locals'!C14</f>
        <v>Zam</v>
      </c>
      <c r="C14" s="20">
        <f>SUM('Team No Bots Locals'!E14:G14)</f>
        <v>66</v>
      </c>
      <c r="D14" s="20">
        <f>SUM('Team No Bots Locals'!I14:K14)</f>
        <v>0</v>
      </c>
      <c r="E14" s="20">
        <f>SUM('Team No Bots Locals'!M14:O14)</f>
        <v>0</v>
      </c>
      <c r="F14" s="20">
        <f t="shared" si="2"/>
        <v>66</v>
      </c>
      <c r="G14" s="9">
        <f t="shared" si="3"/>
        <v>3</v>
      </c>
      <c r="H14" s="8" t="str">
        <f>IF(G14=1,'Team No Bots Locals'!$AF$2,IF(G14=2,'Team No Bots Locals'!$AG$2,IF(G14=3,'Team No Bots Locals'!$AH$2,'Team No Bots Locals'!$AI$2)))</f>
        <v>Bronze</v>
      </c>
      <c r="J14" s="7" t="s">
        <v>110</v>
      </c>
      <c r="K14" s="8" t="s">
        <v>252</v>
      </c>
      <c r="L14" s="8" t="s">
        <v>253</v>
      </c>
      <c r="M14" s="8" t="s">
        <v>254</v>
      </c>
      <c r="N14" s="8" t="s">
        <v>255</v>
      </c>
      <c r="O14" s="8" t="s">
        <v>118</v>
      </c>
      <c r="P14" s="57" t="s">
        <v>261</v>
      </c>
    </row>
    <row r="15" spans="1:16" ht="12.75">
      <c r="A15" s="11" t="str">
        <f>'Team No Bots Locals'!A15</f>
        <v>James Harrison</v>
      </c>
      <c r="B15" s="10" t="str">
        <f>'Team No Bots Locals'!C15</f>
        <v>Zim</v>
      </c>
      <c r="C15" s="11">
        <f>SUM('Team No Bots Locals'!E15:G15)</f>
        <v>0</v>
      </c>
      <c r="D15" s="11">
        <f>SUM('Team No Bots Locals'!I15:K15)</f>
        <v>65</v>
      </c>
      <c r="E15" s="11">
        <f>SUM('Team No Bots Locals'!M15:O15)</f>
        <v>0</v>
      </c>
      <c r="F15" s="11">
        <f t="shared" si="2"/>
        <v>65</v>
      </c>
      <c r="G15" s="10">
        <f t="shared" si="3"/>
        <v>4</v>
      </c>
      <c r="H15" s="8" t="str">
        <f>IF(G15=1,'Team No Bots Locals'!$AF$2,IF(G15=2,'Team No Bots Locals'!$AG$2,IF(G15=3,'Team No Bots Locals'!$AH$2,'Team No Bots Locals'!$AI$2)))</f>
        <v> </v>
      </c>
      <c r="J15" s="33" t="s">
        <v>4</v>
      </c>
      <c r="K15" s="10">
        <v>8</v>
      </c>
      <c r="L15" s="10">
        <v>25</v>
      </c>
      <c r="M15" s="10">
        <v>25</v>
      </c>
      <c r="N15" s="10">
        <v>25</v>
      </c>
      <c r="O15" s="10">
        <v>75</v>
      </c>
      <c r="P15" s="11" t="s">
        <v>262</v>
      </c>
    </row>
    <row r="16" spans="1:16" ht="12.75">
      <c r="A16" s="20" t="str">
        <f>'Team No Bots Locals'!A16</f>
        <v>Nicholas Freemantle</v>
      </c>
      <c r="B16" s="9" t="str">
        <f>'Team No Bots Locals'!C16</f>
        <v>Zim</v>
      </c>
      <c r="C16" s="20">
        <f>SUM('Team No Bots Locals'!E16:G16)</f>
        <v>0</v>
      </c>
      <c r="D16" s="20">
        <f>SUM('Team No Bots Locals'!I16:K16)</f>
        <v>63</v>
      </c>
      <c r="E16" s="20">
        <f>SUM('Team No Bots Locals'!M16:O16)</f>
        <v>0</v>
      </c>
      <c r="F16" s="20">
        <f t="shared" si="2"/>
        <v>63</v>
      </c>
      <c r="G16" s="9">
        <f t="shared" si="3"/>
        <v>5</v>
      </c>
      <c r="H16" s="8" t="str">
        <f>IF(G16=1,'Team No Bots Locals'!$AF$2,IF(G16=2,'Team No Bots Locals'!$AG$2,IF(G16=3,'Team No Bots Locals'!$AH$2,'Team No Bots Locals'!$AI$2)))</f>
        <v> </v>
      </c>
      <c r="J16" s="43" t="s">
        <v>6</v>
      </c>
      <c r="K16" s="10">
        <v>20</v>
      </c>
      <c r="L16" s="10">
        <v>22</v>
      </c>
      <c r="M16" s="10">
        <v>22</v>
      </c>
      <c r="N16" s="10">
        <v>19</v>
      </c>
      <c r="O16" s="10">
        <v>63</v>
      </c>
      <c r="P16" s="11" t="s">
        <v>262</v>
      </c>
    </row>
    <row r="17" spans="1:16" ht="12.75">
      <c r="A17" s="11" t="str">
        <f>'Team No Bots Locals'!A17</f>
        <v>Kenton Blythewood</v>
      </c>
      <c r="B17" s="10" t="str">
        <f>'Team No Bots Locals'!C17</f>
        <v>Zim</v>
      </c>
      <c r="C17" s="11">
        <f>SUM('Team No Bots Locals'!E17:G17)</f>
        <v>0</v>
      </c>
      <c r="D17" s="11">
        <f>SUM('Team No Bots Locals'!I17:K17)</f>
        <v>60</v>
      </c>
      <c r="E17" s="11">
        <f>SUM('Team No Bots Locals'!M17:O17)</f>
        <v>0</v>
      </c>
      <c r="F17" s="11">
        <f t="shared" si="2"/>
        <v>60</v>
      </c>
      <c r="G17" s="10">
        <f t="shared" si="3"/>
        <v>6</v>
      </c>
      <c r="H17" s="8" t="str">
        <f>IF(G17=1,'Team No Bots Locals'!$AF$2,IF(G17=2,'Team No Bots Locals'!$AG$2,IF(G17=3,'Team No Bots Locals'!$AH$2,'Team No Bots Locals'!$AI$2)))</f>
        <v> </v>
      </c>
      <c r="J17" s="44" t="s">
        <v>77</v>
      </c>
      <c r="K17" s="10">
        <v>122</v>
      </c>
      <c r="L17" s="10">
        <v>20</v>
      </c>
      <c r="M17" s="10">
        <v>18</v>
      </c>
      <c r="N17" s="10">
        <v>20</v>
      </c>
      <c r="O17" s="10">
        <v>58</v>
      </c>
      <c r="P17" s="11" t="s">
        <v>258</v>
      </c>
    </row>
    <row r="18" spans="1:16" ht="12.75">
      <c r="A18" s="20" t="str">
        <f>'Team No Bots Locals'!A18</f>
        <v>Reece Lowden-Stoole</v>
      </c>
      <c r="B18" s="9" t="str">
        <f>'Team No Bots Locals'!C18</f>
        <v>Zim</v>
      </c>
      <c r="C18" s="20">
        <f>SUM('Team No Bots Locals'!E18:G18)</f>
        <v>0</v>
      </c>
      <c r="D18" s="20">
        <f>SUM('Team No Bots Locals'!I18:K18)</f>
        <v>36</v>
      </c>
      <c r="E18" s="20">
        <f>SUM('Team No Bots Locals'!M18:O18)</f>
        <v>0</v>
      </c>
      <c r="F18" s="20">
        <f t="shared" si="2"/>
        <v>36</v>
      </c>
      <c r="G18" s="9">
        <f t="shared" si="3"/>
        <v>7</v>
      </c>
      <c r="H18" s="8" t="str">
        <f>IF(G18=1,'Team No Bots Locals'!$AF$2,IF(G18=2,'Team No Bots Locals'!$AG$2,IF(G18=3,'Team No Bots Locals'!$AH$2,'Team No Bots Locals'!$AI$2)))</f>
        <v> </v>
      </c>
      <c r="J18" s="53" t="s">
        <v>48</v>
      </c>
      <c r="K18" s="51">
        <v>6</v>
      </c>
      <c r="L18" s="51">
        <v>18</v>
      </c>
      <c r="M18" s="51">
        <v>17</v>
      </c>
      <c r="N18" s="51">
        <v>22</v>
      </c>
      <c r="O18" s="51">
        <v>57</v>
      </c>
      <c r="P18" s="11" t="s">
        <v>259</v>
      </c>
    </row>
    <row r="19" spans="10:16" ht="12.75">
      <c r="J19" s="45" t="s">
        <v>78</v>
      </c>
      <c r="K19" s="8">
        <v>66</v>
      </c>
      <c r="L19" s="8">
        <v>19</v>
      </c>
      <c r="M19" s="8">
        <v>20</v>
      </c>
      <c r="N19" s="8">
        <v>18</v>
      </c>
      <c r="O19" s="8">
        <v>57</v>
      </c>
      <c r="P19" s="11" t="s">
        <v>258</v>
      </c>
    </row>
    <row r="20" spans="1:16" ht="12.75">
      <c r="A20" s="7" t="str">
        <f>'Team No Bots Locals'!A21</f>
        <v>MX85</v>
      </c>
      <c r="B20" s="8" t="str">
        <f>'Team No Bots Locals'!C21</f>
        <v>Country</v>
      </c>
      <c r="C20" s="8" t="str">
        <f>'Team No Bots Locals'!R21</f>
        <v>Lusaka</v>
      </c>
      <c r="D20" s="8" t="str">
        <f>'Team No Bots Locals'!S21</f>
        <v>Harare</v>
      </c>
      <c r="E20" s="8" t="str">
        <f>'Team No Bots Locals'!T21</f>
        <v>Francistown</v>
      </c>
      <c r="F20" s="8" t="str">
        <f>'Team No Bots Locals'!U21</f>
        <v>Total</v>
      </c>
      <c r="G20" s="8" t="s">
        <v>74</v>
      </c>
      <c r="H20" s="8" t="s">
        <v>98</v>
      </c>
      <c r="J20" s="44" t="s">
        <v>7</v>
      </c>
      <c r="K20" s="10">
        <v>199</v>
      </c>
      <c r="L20" s="10">
        <v>17</v>
      </c>
      <c r="M20" s="10">
        <v>19</v>
      </c>
      <c r="N20" s="10">
        <v>17</v>
      </c>
      <c r="O20" s="10">
        <v>53</v>
      </c>
      <c r="P20" s="11" t="s">
        <v>262</v>
      </c>
    </row>
    <row r="21" spans="1:16" ht="12.75">
      <c r="A21" s="20" t="str">
        <f>'Team No Bots Locals'!A32</f>
        <v>Joshua Potts</v>
      </c>
      <c r="B21" s="9" t="str">
        <f>'Team No Bots Locals'!C32</f>
        <v>Bot</v>
      </c>
      <c r="C21" s="20">
        <f>SUM('Team No Bots Locals'!E32:G32)</f>
        <v>52</v>
      </c>
      <c r="D21" s="20">
        <f>SUM('Team No Bots Locals'!I32:K32)</f>
        <v>55</v>
      </c>
      <c r="E21" s="20">
        <f>O27</f>
        <v>59</v>
      </c>
      <c r="F21" s="20">
        <f aca="true" t="shared" si="4" ref="F21:F31">SUM(C21:E21)</f>
        <v>166</v>
      </c>
      <c r="G21" s="9">
        <f aca="true" t="shared" si="5" ref="G21:G27">RANK(F21,$F$21:$F$31)</f>
        <v>1</v>
      </c>
      <c r="H21" s="8" t="str">
        <f>IF(G21=1,'Team No Bots Locals'!$AF$2,IF(G21=2,'Team No Bots Locals'!$AG$2,IF(G21=3,'Team No Bots Locals'!$AH$2,'Team No Bots Locals'!$AI$2)))</f>
        <v>Gold</v>
      </c>
      <c r="J21" s="35"/>
      <c r="K21" s="12"/>
      <c r="L21" s="12"/>
      <c r="M21" s="12"/>
      <c r="N21" s="12"/>
      <c r="O21" s="12"/>
      <c r="P21" t="s">
        <v>97</v>
      </c>
    </row>
    <row r="22" spans="1:16" ht="12.75">
      <c r="A22" s="11" t="str">
        <f>'Team No Bots Locals'!A24</f>
        <v>Jenna Bohling</v>
      </c>
      <c r="B22" s="10" t="str">
        <f>'Team No Bots Locals'!C24</f>
        <v>Zam</v>
      </c>
      <c r="C22" s="11">
        <f>SUM('Team No Bots Locals'!E24:G24)</f>
        <v>53</v>
      </c>
      <c r="D22" s="11">
        <f>SUM('Team No Bots Locals'!I24:K24)</f>
        <v>50</v>
      </c>
      <c r="E22" s="11">
        <f>O30</f>
        <v>51</v>
      </c>
      <c r="F22" s="11">
        <f t="shared" si="4"/>
        <v>154</v>
      </c>
      <c r="G22" s="10">
        <f t="shared" si="5"/>
        <v>2</v>
      </c>
      <c r="H22" s="8" t="str">
        <f>IF(G22=1,'Team No Bots Locals'!$AF$2,IF(G22=2,'Team No Bots Locals'!$AG$2,IF(G22=3,'Team No Bots Locals'!$AH$2,'Team No Bots Locals'!$AI$2)))</f>
        <v>Silver</v>
      </c>
      <c r="J22" s="35"/>
      <c r="K22" s="12"/>
      <c r="L22" s="12"/>
      <c r="M22" s="12"/>
      <c r="N22" s="12"/>
      <c r="O22" s="12"/>
      <c r="P22" t="s">
        <v>97</v>
      </c>
    </row>
    <row r="23" spans="1:10" ht="12.75">
      <c r="A23" s="20" t="str">
        <f>'Team No Bots Locals'!A28</f>
        <v>Tafadzwa Mawarire</v>
      </c>
      <c r="B23" s="9" t="str">
        <f>'Team No Bots Locals'!C28</f>
        <v>Zim</v>
      </c>
      <c r="C23" s="20">
        <f>SUM('Team No Bots Locals'!E28:G28)</f>
        <v>0</v>
      </c>
      <c r="D23" s="20">
        <f>SUM('Team No Bots Locals'!I28:K28)</f>
        <v>69</v>
      </c>
      <c r="E23" s="20">
        <f>O25</f>
        <v>75</v>
      </c>
      <c r="F23" s="20">
        <f t="shared" si="4"/>
        <v>144</v>
      </c>
      <c r="G23" s="9">
        <f t="shared" si="5"/>
        <v>3</v>
      </c>
      <c r="H23" s="8" t="str">
        <f>IF(G23=1,'Team No Bots Locals'!$AF$2,IF(G23=2,'Team No Bots Locals'!$AG$2,IF(G23=3,'Team No Bots Locals'!$AH$2,'Team No Bots Locals'!$AI$2)))</f>
        <v>Bronze</v>
      </c>
      <c r="J23" s="7" t="s">
        <v>230</v>
      </c>
    </row>
    <row r="24" spans="1:16" ht="12.75">
      <c r="A24" s="11" t="str">
        <f>'Team No Bots Locals'!A26</f>
        <v>Regan Wasmuth</v>
      </c>
      <c r="B24" s="10" t="str">
        <f>'Team No Bots Locals'!C26</f>
        <v>Zim</v>
      </c>
      <c r="C24" s="11">
        <f>SUM('Team No Bots Locals'!E26:G26)</f>
        <v>63</v>
      </c>
      <c r="D24" s="11">
        <f>SUM('Team No Bots Locals'!I26:K26)</f>
        <v>72</v>
      </c>
      <c r="E24" s="11">
        <f>SUM('Team No Bots Locals'!M26:O26)</f>
        <v>0</v>
      </c>
      <c r="F24" s="11">
        <f t="shared" si="4"/>
        <v>135</v>
      </c>
      <c r="G24" s="10">
        <f t="shared" si="5"/>
        <v>4</v>
      </c>
      <c r="H24" s="8" t="str">
        <f>IF(G24=1,'Team No Bots Locals'!$AF$2,IF(G24=2,'Team No Bots Locals'!$AG$2,IF(G24=3,'Team No Bots Locals'!$AH$2,'Team No Bots Locals'!$AI$2)))</f>
        <v> </v>
      </c>
      <c r="J24" s="7" t="s">
        <v>110</v>
      </c>
      <c r="K24" s="8" t="s">
        <v>252</v>
      </c>
      <c r="L24" s="8" t="s">
        <v>253</v>
      </c>
      <c r="M24" s="8" t="s">
        <v>254</v>
      </c>
      <c r="N24" s="8" t="s">
        <v>255</v>
      </c>
      <c r="O24" s="8" t="s">
        <v>118</v>
      </c>
      <c r="P24" s="57" t="s">
        <v>261</v>
      </c>
    </row>
    <row r="25" spans="1:16" ht="12.75">
      <c r="A25" s="20" t="str">
        <f>'Team No Bots Locals'!A29</f>
        <v>Mike Mawarire</v>
      </c>
      <c r="B25" s="9" t="str">
        <f>'Team No Bots Locals'!C29</f>
        <v>Zim</v>
      </c>
      <c r="C25" s="20">
        <f>SUM('Team No Bots Locals'!E29:G29)</f>
        <v>0</v>
      </c>
      <c r="D25" s="20">
        <f>SUM('Team No Bots Locals'!I29:K29)</f>
        <v>60</v>
      </c>
      <c r="E25" s="20">
        <f>O26</f>
        <v>66</v>
      </c>
      <c r="F25" s="20">
        <f t="shared" si="4"/>
        <v>126</v>
      </c>
      <c r="G25" s="9">
        <f t="shared" si="5"/>
        <v>5</v>
      </c>
      <c r="H25" s="8" t="str">
        <f>IF(G25=1,'Team No Bots Locals'!$AF$2,IF(G25=2,'Team No Bots Locals'!$AG$2,IF(G25=3,'Team No Bots Locals'!$AH$2,'Team No Bots Locals'!$AI$2)))</f>
        <v> </v>
      </c>
      <c r="J25" s="54" t="s">
        <v>49</v>
      </c>
      <c r="K25" s="50">
        <v>55</v>
      </c>
      <c r="L25" s="50">
        <v>25</v>
      </c>
      <c r="M25" s="50">
        <v>25</v>
      </c>
      <c r="N25" s="50">
        <v>25</v>
      </c>
      <c r="O25" s="50">
        <v>75</v>
      </c>
      <c r="P25" s="11" t="s">
        <v>259</v>
      </c>
    </row>
    <row r="26" spans="1:16" ht="12.75">
      <c r="A26" s="11" t="str">
        <f>'Team No Bots Locals'!A25</f>
        <v>Hayden Silk</v>
      </c>
      <c r="B26" s="10" t="str">
        <f>'Team No Bots Locals'!C25</f>
        <v>Zim</v>
      </c>
      <c r="C26" s="11">
        <f>SUM('Team No Bots Locals'!E25:G25)</f>
        <v>75</v>
      </c>
      <c r="D26" s="11">
        <f>SUM('Team No Bots Locals'!I25:K25)</f>
        <v>0</v>
      </c>
      <c r="E26" s="11">
        <f>SUM('Team No Bots Locals'!M25:O25)</f>
        <v>0</v>
      </c>
      <c r="F26" s="11">
        <f t="shared" si="4"/>
        <v>75</v>
      </c>
      <c r="G26" s="10">
        <f t="shared" si="5"/>
        <v>6</v>
      </c>
      <c r="H26" s="8" t="str">
        <f>IF(G26=1,'Team No Bots Locals'!$AF$2,IF(G26=2,'Team No Bots Locals'!$AG$2,IF(G26=3,'Team No Bots Locals'!$AH$2,'Team No Bots Locals'!$AI$2)))</f>
        <v> </v>
      </c>
      <c r="J26" s="54" t="s">
        <v>50</v>
      </c>
      <c r="K26" s="50">
        <v>50</v>
      </c>
      <c r="L26" s="50">
        <v>22</v>
      </c>
      <c r="M26" s="50">
        <v>22</v>
      </c>
      <c r="N26" s="50">
        <v>22</v>
      </c>
      <c r="O26" s="50">
        <v>66</v>
      </c>
      <c r="P26" s="11" t="s">
        <v>259</v>
      </c>
    </row>
    <row r="27" spans="1:16" ht="12.75">
      <c r="A27" s="20" t="str">
        <f>'Team No Bots Locals'!A22</f>
        <v>Scott Heygate</v>
      </c>
      <c r="B27" s="9" t="str">
        <f>'Team No Bots Locals'!C22</f>
        <v>Zam</v>
      </c>
      <c r="C27" s="20">
        <f>SUM('Team No Bots Locals'!E22:G22)</f>
        <v>60</v>
      </c>
      <c r="D27" s="20">
        <f>SUM('Team No Bots Locals'!I22:K22)</f>
        <v>0</v>
      </c>
      <c r="E27" s="20">
        <f>SUM('Team No Bots Locals'!M22:O22)</f>
        <v>0</v>
      </c>
      <c r="F27" s="20">
        <f t="shared" si="4"/>
        <v>60</v>
      </c>
      <c r="G27" s="9">
        <f t="shared" si="5"/>
        <v>7</v>
      </c>
      <c r="H27" s="8" t="str">
        <f>IF(G27=1,'Team No Bots Locals'!$AF$2,IF(G27=2,'Team No Bots Locals'!$AG$2,IF(G27=3,'Team No Bots Locals'!$AH$2,'Team No Bots Locals'!$AI$2)))</f>
        <v> </v>
      </c>
      <c r="J27" s="55" t="s">
        <v>19</v>
      </c>
      <c r="K27" s="52">
        <v>37</v>
      </c>
      <c r="L27" s="52">
        <v>19</v>
      </c>
      <c r="M27" s="52">
        <v>20</v>
      </c>
      <c r="N27" s="52">
        <v>20</v>
      </c>
      <c r="O27" s="52">
        <v>59</v>
      </c>
      <c r="P27" s="11" t="s">
        <v>259</v>
      </c>
    </row>
    <row r="28" spans="1:16" ht="12.75">
      <c r="A28" s="11" t="str">
        <f>'Team No Bots Locals'!A23</f>
        <v>Leah Heygate</v>
      </c>
      <c r="B28" s="10" t="str">
        <f>'Team No Bots Locals'!C23</f>
        <v>Zam</v>
      </c>
      <c r="C28" s="11">
        <f>SUM('Team No Bots Locals'!E23:G23)</f>
        <v>60</v>
      </c>
      <c r="D28" s="11">
        <f>SUM('Team No Bots Locals'!I23:K23)</f>
        <v>0</v>
      </c>
      <c r="E28" s="11">
        <f>SUM('Team No Bots Locals'!M23:O23)</f>
        <v>0</v>
      </c>
      <c r="F28" s="11">
        <f t="shared" si="4"/>
        <v>60</v>
      </c>
      <c r="G28" s="10">
        <v>8</v>
      </c>
      <c r="H28" s="8" t="str">
        <f>IF(G28=1,'Team No Bots Locals'!$AF$2,IF(G28=2,'Team No Bots Locals'!$AG$2,IF(G28=3,'Team No Bots Locals'!$AH$2,'Team No Bots Locals'!$AI$2)))</f>
        <v> </v>
      </c>
      <c r="J28" s="46" t="s">
        <v>79</v>
      </c>
      <c r="K28" s="47">
        <v>33</v>
      </c>
      <c r="L28" s="47">
        <v>20</v>
      </c>
      <c r="M28" s="47">
        <v>19</v>
      </c>
      <c r="N28" s="47">
        <v>19</v>
      </c>
      <c r="O28" s="47">
        <v>58</v>
      </c>
      <c r="P28" s="11" t="s">
        <v>258</v>
      </c>
    </row>
    <row r="29" spans="1:16" ht="12.75">
      <c r="A29" s="20" t="str">
        <f>'Team No Bots Locals'!A30</f>
        <v>Aiden Van Breda</v>
      </c>
      <c r="B29" s="9" t="str">
        <f>'Team No Bots Locals'!C30</f>
        <v>Zim</v>
      </c>
      <c r="C29" s="20">
        <f>SUM('Team No Bots Locals'!E30:G30)</f>
        <v>0</v>
      </c>
      <c r="D29" s="20">
        <f>SUM('Team No Bots Locals'!I30:K30)</f>
        <v>56</v>
      </c>
      <c r="E29" s="20">
        <f>SUM('Team No Bots Locals'!M30:O30)</f>
        <v>0</v>
      </c>
      <c r="F29" s="20">
        <f t="shared" si="4"/>
        <v>56</v>
      </c>
      <c r="G29" s="9">
        <f>RANK(F29,$F$21:$F$31)</f>
        <v>9</v>
      </c>
      <c r="H29" s="8" t="str">
        <f>IF(G29=1,'Team No Bots Locals'!$AF$2,IF(G29=2,'Team No Bots Locals'!$AG$2,IF(G29=3,'Team No Bots Locals'!$AH$2,'Team No Bots Locals'!$AI$2)))</f>
        <v> </v>
      </c>
      <c r="J29" s="48" t="s">
        <v>80</v>
      </c>
      <c r="K29" s="47">
        <v>70</v>
      </c>
      <c r="L29" s="47">
        <v>18</v>
      </c>
      <c r="M29" s="47">
        <v>18</v>
      </c>
      <c r="N29" s="47">
        <v>18</v>
      </c>
      <c r="O29" s="47">
        <v>54</v>
      </c>
      <c r="P29" s="11" t="s">
        <v>258</v>
      </c>
    </row>
    <row r="30" spans="1:16" ht="12.75">
      <c r="A30" s="11" t="str">
        <f>'Team No Bots Locals'!A31</f>
        <v>Liam Robinson</v>
      </c>
      <c r="B30" s="10" t="str">
        <f>'Team No Bots Locals'!C31</f>
        <v>Zim</v>
      </c>
      <c r="C30" s="11">
        <f>SUM('Team No Bots Locals'!E31:G31)</f>
        <v>0</v>
      </c>
      <c r="D30" s="11">
        <f>SUM('Team No Bots Locals'!I31:K31)</f>
        <v>49</v>
      </c>
      <c r="E30" s="11">
        <f>SUM('Team No Bots Locals'!M31:O31)</f>
        <v>0</v>
      </c>
      <c r="F30" s="11">
        <f t="shared" si="4"/>
        <v>49</v>
      </c>
      <c r="G30" s="10">
        <f>RANK(F30,$F$21:$F$31)</f>
        <v>10</v>
      </c>
      <c r="H30" s="8" t="str">
        <f>IF(G30=1,'Team No Bots Locals'!$AF$2,IF(G30=2,'Team No Bots Locals'!$AG$2,IF(G30=3,'Team No Bots Locals'!$AH$2,'Team No Bots Locals'!$AI$2)))</f>
        <v> </v>
      </c>
      <c r="J30" s="55" t="s">
        <v>20</v>
      </c>
      <c r="K30" s="52">
        <v>41</v>
      </c>
      <c r="L30" s="52">
        <v>17</v>
      </c>
      <c r="M30" s="52">
        <v>17</v>
      </c>
      <c r="N30" s="52">
        <v>17</v>
      </c>
      <c r="O30" s="52">
        <v>51</v>
      </c>
      <c r="P30" s="11" t="s">
        <v>259</v>
      </c>
    </row>
    <row r="31" spans="1:16" ht="12.75">
      <c r="A31" s="20" t="str">
        <f>'Team No Bots Locals'!A27</f>
        <v>Wade Ashwell</v>
      </c>
      <c r="B31" s="9" t="str">
        <f>'Team No Bots Locals'!C27</f>
        <v>Zim</v>
      </c>
      <c r="C31" s="20">
        <f>SUM('Team No Bots Locals'!E27:G27)</f>
        <v>0</v>
      </c>
      <c r="D31" s="40">
        <f>SUM('Team No Bots Locals'!I27:K27)</f>
        <v>0</v>
      </c>
      <c r="E31" s="20">
        <f>SUM('Team No Bots Locals'!M27:O27)</f>
        <v>0</v>
      </c>
      <c r="F31" s="20">
        <f t="shared" si="4"/>
        <v>0</v>
      </c>
      <c r="G31" s="9">
        <f>RANK(F31,$F$21:$F$31)</f>
        <v>11</v>
      </c>
      <c r="H31" s="38" t="str">
        <f>IF(G31=1,'Team No Bots Locals'!$AF$2,IF(G31=2,'Team No Bots Locals'!$AG$2,IF(G31=3,'Team No Bots Locals'!$AH$2,'Team No Bots Locals'!$AI$2)))</f>
        <v> </v>
      </c>
      <c r="J31" s="48" t="s">
        <v>81</v>
      </c>
      <c r="K31" s="49">
        <v>99</v>
      </c>
      <c r="L31" s="49">
        <v>16</v>
      </c>
      <c r="M31" s="49">
        <v>16</v>
      </c>
      <c r="N31" s="49">
        <v>16</v>
      </c>
      <c r="O31" s="49">
        <v>48</v>
      </c>
      <c r="P31" s="11" t="s">
        <v>258</v>
      </c>
    </row>
    <row r="32" spans="2:16" ht="12.75">
      <c r="B32" s="4"/>
      <c r="H32" s="1"/>
      <c r="J32" s="46" t="s">
        <v>82</v>
      </c>
      <c r="K32" s="47">
        <v>111</v>
      </c>
      <c r="L32" s="47">
        <v>15</v>
      </c>
      <c r="M32" s="47" t="s">
        <v>22</v>
      </c>
      <c r="N32" s="47" t="s">
        <v>22</v>
      </c>
      <c r="O32" s="47">
        <v>15</v>
      </c>
      <c r="P32" s="11" t="s">
        <v>258</v>
      </c>
    </row>
    <row r="33" spans="2:16" ht="12.75">
      <c r="B33" s="4"/>
      <c r="H33" s="1"/>
      <c r="J33" s="36"/>
      <c r="K33" s="34"/>
      <c r="L33" s="34"/>
      <c r="M33" s="34"/>
      <c r="N33" s="34"/>
      <c r="O33" s="34"/>
      <c r="P33" t="s">
        <v>97</v>
      </c>
    </row>
    <row r="34" spans="1:16" ht="12.75">
      <c r="A34" s="7" t="str">
        <f>'Team No Bots Locals'!A34</f>
        <v>MX Vets</v>
      </c>
      <c r="B34" s="8" t="str">
        <f>'Team No Bots Locals'!C34</f>
        <v>Country</v>
      </c>
      <c r="C34" s="8" t="str">
        <f>'Team No Bots Locals'!R34</f>
        <v>Lusaka</v>
      </c>
      <c r="D34" s="8" t="str">
        <f>'Team No Bots Locals'!S34</f>
        <v>Harare</v>
      </c>
      <c r="E34" s="8" t="str">
        <f>'Team No Bots Locals'!T34</f>
        <v>Francistown</v>
      </c>
      <c r="F34" s="8" t="str">
        <f>'Team No Bots Locals'!U34</f>
        <v>Total</v>
      </c>
      <c r="G34" s="8" t="s">
        <v>74</v>
      </c>
      <c r="H34" s="8" t="s">
        <v>98</v>
      </c>
      <c r="J34" s="35"/>
      <c r="K34" s="12"/>
      <c r="L34" s="12"/>
      <c r="M34" s="12"/>
      <c r="N34" s="12"/>
      <c r="O34" s="12"/>
      <c r="P34" t="s">
        <v>97</v>
      </c>
    </row>
    <row r="35" spans="1:10" ht="12.75">
      <c r="A35" s="20" t="str">
        <f>'Team No Bots Locals'!A35</f>
        <v>Dale Holliday</v>
      </c>
      <c r="B35" s="9" t="str">
        <f>'Team No Bots Locals'!C35</f>
        <v>Zam</v>
      </c>
      <c r="C35" s="20">
        <f>SUM('Team No Bots Locals'!E35:G35)</f>
        <v>75</v>
      </c>
      <c r="D35" s="20">
        <f>SUM('Team No Bots Locals'!I35:K35)</f>
        <v>75</v>
      </c>
      <c r="E35" s="20">
        <f>SUM('Team No Bots Locals'!M35:O35)</f>
        <v>75</v>
      </c>
      <c r="F35" s="20">
        <f aca="true" t="shared" si="6" ref="F35:F43">SUM(C35:E35)</f>
        <v>225</v>
      </c>
      <c r="G35" s="9">
        <f aca="true" t="shared" si="7" ref="G35:G43">RANK(F35,$F$35:$F$43)</f>
        <v>1</v>
      </c>
      <c r="H35" s="8" t="str">
        <f>IF(G35=1,'Team No Bots Locals'!$AF$2,IF(G35=2,'Team No Bots Locals'!$AG$2,IF(G35=3,'Team No Bots Locals'!$AH$2,'Team No Bots Locals'!$AI$2)))</f>
        <v>Gold</v>
      </c>
      <c r="J35" s="7" t="s">
        <v>231</v>
      </c>
    </row>
    <row r="36" spans="1:16" ht="12.75">
      <c r="A36" s="11" t="str">
        <f>'Team No Bots Locals'!A40</f>
        <v>Lofty Versveld</v>
      </c>
      <c r="B36" s="10" t="str">
        <f>'Team No Bots Locals'!C40</f>
        <v>Zim</v>
      </c>
      <c r="C36" s="11">
        <f>SUM('Team No Bots Locals'!E40:G40)</f>
        <v>36</v>
      </c>
      <c r="D36" s="11">
        <f>SUM('Team No Bots Locals'!I40:K40)</f>
        <v>58</v>
      </c>
      <c r="E36" s="11">
        <f>SUM('Team No Bots Locals'!M40:O40)</f>
        <v>66</v>
      </c>
      <c r="F36" s="11">
        <f t="shared" si="6"/>
        <v>160</v>
      </c>
      <c r="G36" s="10">
        <f t="shared" si="7"/>
        <v>2</v>
      </c>
      <c r="H36" s="8" t="str">
        <f>IF(G36=1,'Team No Bots Locals'!$AF$2,IF(G36=2,'Team No Bots Locals'!$AG$2,IF(G36=3,'Team No Bots Locals'!$AH$2,'Team No Bots Locals'!$AI$2)))</f>
        <v>Silver</v>
      </c>
      <c r="J36" s="7" t="s">
        <v>110</v>
      </c>
      <c r="K36" s="8" t="s">
        <v>252</v>
      </c>
      <c r="L36" s="8" t="s">
        <v>253</v>
      </c>
      <c r="M36" s="8" t="s">
        <v>254</v>
      </c>
      <c r="N36" s="8" t="s">
        <v>255</v>
      </c>
      <c r="O36" s="8" t="s">
        <v>118</v>
      </c>
      <c r="P36" s="57" t="s">
        <v>261</v>
      </c>
    </row>
    <row r="37" spans="1:16" ht="12.75">
      <c r="A37" s="20" t="str">
        <f>'Team No Bots Locals'!A37</f>
        <v>Mark Bradford</v>
      </c>
      <c r="B37" s="9" t="str">
        <f>'Team No Bots Locals'!C37</f>
        <v>Zam</v>
      </c>
      <c r="C37" s="20">
        <f>SUM('Team No Bots Locals'!E37:G37)</f>
        <v>60</v>
      </c>
      <c r="D37" s="20">
        <f>SUM('Team No Bots Locals'!I37:K37)</f>
        <v>54</v>
      </c>
      <c r="E37" s="20">
        <f>SUM('Team No Bots Locals'!M37:O37)</f>
        <v>0</v>
      </c>
      <c r="F37" s="20">
        <f t="shared" si="6"/>
        <v>114</v>
      </c>
      <c r="G37" s="9">
        <f t="shared" si="7"/>
        <v>3</v>
      </c>
      <c r="H37" s="8" t="str">
        <f>IF(G37=1,'Team No Bots Locals'!$AF$2,IF(G37=2,'Team No Bots Locals'!$AG$2,IF(G37=3,'Team No Bots Locals'!$AH$2,'Team No Bots Locals'!$AI$2)))</f>
        <v>Bronze</v>
      </c>
      <c r="J37" s="54" t="s">
        <v>24</v>
      </c>
      <c r="K37" s="52">
        <v>29</v>
      </c>
      <c r="L37" s="52">
        <v>25</v>
      </c>
      <c r="M37" s="52">
        <v>25</v>
      </c>
      <c r="N37" s="52">
        <v>25</v>
      </c>
      <c r="O37" s="52">
        <v>75</v>
      </c>
      <c r="P37" s="11" t="s">
        <v>259</v>
      </c>
    </row>
    <row r="38" spans="1:16" ht="12.75">
      <c r="A38" s="11" t="str">
        <f>'Team No Bots Locals'!A41</f>
        <v>Blaize Thomas</v>
      </c>
      <c r="B38" s="10" t="str">
        <f>'Team No Bots Locals'!C41</f>
        <v>Zim</v>
      </c>
      <c r="C38" s="11">
        <f>SUM('Team No Bots Locals'!E41:G41)</f>
        <v>0</v>
      </c>
      <c r="D38" s="11">
        <f>SUM('Team No Bots Locals'!I41:K41)</f>
        <v>66</v>
      </c>
      <c r="E38" s="11">
        <f>SUM('Team No Bots Locals'!M41:O41)</f>
        <v>0</v>
      </c>
      <c r="F38" s="11">
        <f t="shared" si="6"/>
        <v>66</v>
      </c>
      <c r="G38" s="10">
        <f t="shared" si="7"/>
        <v>4</v>
      </c>
      <c r="H38" s="8" t="str">
        <f>IF(G38=1,'Team No Bots Locals'!$AF$2,IF(G38=2,'Team No Bots Locals'!$AG$2,IF(G38=3,'Team No Bots Locals'!$AH$2,'Team No Bots Locals'!$AI$2)))</f>
        <v> </v>
      </c>
      <c r="J38" s="54" t="s">
        <v>256</v>
      </c>
      <c r="K38" s="52">
        <v>40</v>
      </c>
      <c r="L38" s="52">
        <v>20</v>
      </c>
      <c r="M38" s="52">
        <v>22</v>
      </c>
      <c r="N38" s="52">
        <v>22</v>
      </c>
      <c r="O38" s="52">
        <v>66</v>
      </c>
      <c r="P38" s="11" t="s">
        <v>259</v>
      </c>
    </row>
    <row r="39" spans="1:16" ht="12.75">
      <c r="A39" s="20" t="str">
        <f>'Team No Bots Locals'!A36</f>
        <v>Nick Heygate</v>
      </c>
      <c r="B39" s="9" t="str">
        <f>'Team No Bots Locals'!C36</f>
        <v>Zam</v>
      </c>
      <c r="C39" s="20">
        <f>SUM('Team No Bots Locals'!E36:G36)</f>
        <v>66</v>
      </c>
      <c r="D39" s="20">
        <f>SUM('Team No Bots Locals'!I36:K36)</f>
        <v>0</v>
      </c>
      <c r="E39" s="20">
        <f>SUM('Team No Bots Locals'!M36:O36)</f>
        <v>0</v>
      </c>
      <c r="F39" s="20">
        <f t="shared" si="6"/>
        <v>66</v>
      </c>
      <c r="G39" s="9">
        <f t="shared" si="7"/>
        <v>4</v>
      </c>
      <c r="H39" s="8" t="str">
        <f>IF(G39=1,'Team No Bots Locals'!$AF$2,IF(G39=2,'Team No Bots Locals'!$AG$2,IF(G39=3,'Team No Bots Locals'!$AH$2,'Team No Bots Locals'!$AI$2)))</f>
        <v> </v>
      </c>
      <c r="J39" s="33" t="s">
        <v>83</v>
      </c>
      <c r="K39" s="47">
        <v>74</v>
      </c>
      <c r="L39" s="47">
        <v>22</v>
      </c>
      <c r="M39" s="47">
        <v>20</v>
      </c>
      <c r="N39" s="47">
        <v>20</v>
      </c>
      <c r="O39" s="47">
        <v>62</v>
      </c>
      <c r="P39" s="11" t="s">
        <v>258</v>
      </c>
    </row>
    <row r="40" spans="1:16" ht="12.75">
      <c r="A40" s="11" t="str">
        <f>'Team No Bots Locals'!A42</f>
        <v>Shane Thomas</v>
      </c>
      <c r="B40" s="10" t="str">
        <f>'Team No Bots Locals'!C42</f>
        <v>Zim</v>
      </c>
      <c r="C40" s="11">
        <f>SUM('Team No Bots Locals'!E42:G42)</f>
        <v>0</v>
      </c>
      <c r="D40" s="11">
        <f>SUM('Team No Bots Locals'!I42:K42)</f>
        <v>59</v>
      </c>
      <c r="E40" s="11">
        <f>SUM('Team No Bots Locals'!M42:O42)</f>
        <v>0</v>
      </c>
      <c r="F40" s="11">
        <f t="shared" si="6"/>
        <v>59</v>
      </c>
      <c r="G40" s="10">
        <f t="shared" si="7"/>
        <v>6</v>
      </c>
      <c r="H40" s="8" t="str">
        <f>IF(G40=1,'Team No Bots Locals'!$AF$2,IF(G40=2,'Team No Bots Locals'!$AG$2,IF(G40=3,'Team No Bots Locals'!$AH$2,'Team No Bots Locals'!$AI$2)))</f>
        <v> </v>
      </c>
      <c r="J40" s="43" t="s">
        <v>84</v>
      </c>
      <c r="K40" s="47" t="s">
        <v>85</v>
      </c>
      <c r="L40" s="47">
        <v>19</v>
      </c>
      <c r="M40" s="47">
        <v>19</v>
      </c>
      <c r="N40" s="47">
        <v>19</v>
      </c>
      <c r="O40" s="47">
        <v>57</v>
      </c>
      <c r="P40" s="11" t="s">
        <v>258</v>
      </c>
    </row>
    <row r="41" spans="1:16" ht="12.75">
      <c r="A41" s="20" t="str">
        <f>'Team No Bots Locals'!A38</f>
        <v>Nick Frangeskides</v>
      </c>
      <c r="B41" s="9" t="str">
        <f>'Team No Bots Locals'!C38</f>
        <v>Zam</v>
      </c>
      <c r="C41" s="20">
        <f>SUM('Team No Bots Locals'!E38:G38)</f>
        <v>56</v>
      </c>
      <c r="D41" s="20">
        <f>SUM('Team No Bots Locals'!I38:K38)</f>
        <v>0</v>
      </c>
      <c r="E41" s="20">
        <f>SUM('Team No Bots Locals'!M38:O38)</f>
        <v>0</v>
      </c>
      <c r="F41" s="20">
        <f t="shared" si="6"/>
        <v>56</v>
      </c>
      <c r="G41" s="9">
        <f t="shared" si="7"/>
        <v>7</v>
      </c>
      <c r="H41" s="8" t="str">
        <f>IF(G41=1,'Team No Bots Locals'!$AF$2,IF(G41=2,'Team No Bots Locals'!$AG$2,IF(G41=3,'Team No Bots Locals'!$AH$2,'Team No Bots Locals'!$AI$2)))</f>
        <v> </v>
      </c>
      <c r="J41" s="37"/>
      <c r="K41" s="37"/>
      <c r="L41" s="37"/>
      <c r="M41" s="37"/>
      <c r="N41" s="37"/>
      <c r="O41" s="37"/>
      <c r="P41" t="s">
        <v>97</v>
      </c>
    </row>
    <row r="42" spans="1:16" ht="12.75">
      <c r="A42" s="11" t="str">
        <f>'Team No Bots Locals'!A39</f>
        <v>Mauro Guardigli</v>
      </c>
      <c r="B42" s="10" t="str">
        <f>'Team No Bots Locals'!C39</f>
        <v>Zam</v>
      </c>
      <c r="C42" s="11">
        <f>SUM('Team No Bots Locals'!E39:G39)</f>
        <v>53</v>
      </c>
      <c r="D42" s="11">
        <f>SUM('Team No Bots Locals'!I39:K39)</f>
        <v>0</v>
      </c>
      <c r="E42" s="11">
        <f>SUM('Team No Bots Locals'!M39:O39)</f>
        <v>0</v>
      </c>
      <c r="F42" s="11">
        <f t="shared" si="6"/>
        <v>53</v>
      </c>
      <c r="G42" s="10">
        <f t="shared" si="7"/>
        <v>8</v>
      </c>
      <c r="H42" s="8" t="str">
        <f>IF(G42=1,'Team No Bots Locals'!$AF$2,IF(G42=2,'Team No Bots Locals'!$AG$2,IF(G42=3,'Team No Bots Locals'!$AH$2,'Team No Bots Locals'!$AI$2)))</f>
        <v> </v>
      </c>
      <c r="P42" t="s">
        <v>97</v>
      </c>
    </row>
    <row r="43" spans="1:10" ht="12.75">
      <c r="A43" s="20" t="str">
        <f>'Team No Bots Locals'!A43</f>
        <v>Tony Rowley</v>
      </c>
      <c r="B43" s="9" t="str">
        <f>'Team No Bots Locals'!C43</f>
        <v>Zim</v>
      </c>
      <c r="C43" s="20">
        <f>SUM('Team No Bots Locals'!E43:G43)</f>
        <v>0</v>
      </c>
      <c r="D43" s="20">
        <f>SUM('Team No Bots Locals'!I43:K43)</f>
        <v>51</v>
      </c>
      <c r="E43" s="20">
        <f>SUM('Team No Bots Locals'!M43:O43)</f>
        <v>0</v>
      </c>
      <c r="F43" s="20">
        <f t="shared" si="6"/>
        <v>51</v>
      </c>
      <c r="G43" s="9">
        <f t="shared" si="7"/>
        <v>9</v>
      </c>
      <c r="H43" s="8" t="str">
        <f>IF(G43=1,'Team No Bots Locals'!$AF$2,IF(G43=2,'Team No Bots Locals'!$AG$2,IF(G43=3,'Team No Bots Locals'!$AH$2,'Team No Bots Locals'!$AI$2)))</f>
        <v> </v>
      </c>
      <c r="J43" s="7" t="s">
        <v>232</v>
      </c>
    </row>
    <row r="44" spans="2:16" ht="12.75">
      <c r="B44" s="4"/>
      <c r="H44" s="1"/>
      <c r="J44" s="7" t="s">
        <v>110</v>
      </c>
      <c r="K44" s="8" t="s">
        <v>252</v>
      </c>
      <c r="L44" s="8" t="s">
        <v>253</v>
      </c>
      <c r="M44" s="8" t="s">
        <v>254</v>
      </c>
      <c r="N44" s="8" t="s">
        <v>255</v>
      </c>
      <c r="O44" s="8" t="s">
        <v>118</v>
      </c>
      <c r="P44" s="57" t="s">
        <v>261</v>
      </c>
    </row>
    <row r="45" spans="1:16" ht="12.75">
      <c r="A45" s="7" t="str">
        <f>'Team No Bots Locals'!A45</f>
        <v>MX2</v>
      </c>
      <c r="B45" s="8" t="str">
        <f>'Team No Bots Locals'!C45</f>
        <v>Country</v>
      </c>
      <c r="C45" s="8" t="str">
        <f>'Team No Bots Locals'!R45</f>
        <v>Lusaka</v>
      </c>
      <c r="D45" s="8" t="str">
        <f>'Team No Bots Locals'!S45</f>
        <v>Harare</v>
      </c>
      <c r="E45" s="8" t="str">
        <f>'Team No Bots Locals'!T45</f>
        <v>Francistown</v>
      </c>
      <c r="F45" s="8" t="str">
        <f>'Team No Bots Locals'!U45</f>
        <v>Total</v>
      </c>
      <c r="G45" s="8" t="s">
        <v>74</v>
      </c>
      <c r="H45" s="8" t="s">
        <v>98</v>
      </c>
      <c r="J45" s="54" t="s">
        <v>257</v>
      </c>
      <c r="K45" s="50">
        <v>24</v>
      </c>
      <c r="L45" s="50">
        <v>25</v>
      </c>
      <c r="M45" s="50">
        <v>25</v>
      </c>
      <c r="N45" s="50">
        <v>25</v>
      </c>
      <c r="O45" s="50">
        <v>75</v>
      </c>
      <c r="P45" s="11" t="s">
        <v>259</v>
      </c>
    </row>
    <row r="46" spans="1:16" ht="12.75">
      <c r="A46" s="20" t="str">
        <f>'Team No Bots Locals'!A54</f>
        <v>D'Arta Labjoit</v>
      </c>
      <c r="B46" s="9" t="str">
        <f>'Team No Bots Locals'!C54</f>
        <v>Bot</v>
      </c>
      <c r="C46" s="20">
        <f>SUM('Team No Bots Locals'!E54:G54)</f>
        <v>66</v>
      </c>
      <c r="D46" s="20">
        <f>SUM('Team No Bots Locals'!I54:K54)</f>
        <v>44</v>
      </c>
      <c r="E46" s="20">
        <f>SUM('Team No Bots Locals'!M54:O54)</f>
        <v>75</v>
      </c>
      <c r="F46" s="20">
        <f aca="true" t="shared" si="8" ref="F46:F54">SUM(C46:E46)</f>
        <v>185</v>
      </c>
      <c r="G46" s="9">
        <f aca="true" t="shared" si="9" ref="G46:G54">RANK(F46,$F$46:$F$54)</f>
        <v>1</v>
      </c>
      <c r="H46" s="8" t="str">
        <f>IF(G46=1,'Team No Bots Locals'!$AF$2,IF(G46=2,'Team No Bots Locals'!$AG$2,IF(G46=3,'Team No Bots Locals'!$AH$2,'Team No Bots Locals'!$AI$2)))</f>
        <v>Gold</v>
      </c>
      <c r="J46" s="48" t="s">
        <v>24</v>
      </c>
      <c r="K46" s="10">
        <v>29</v>
      </c>
      <c r="L46" s="10">
        <v>22</v>
      </c>
      <c r="M46" s="10">
        <v>22</v>
      </c>
      <c r="N46" s="10">
        <v>22</v>
      </c>
      <c r="O46" s="10">
        <v>66</v>
      </c>
      <c r="P46" s="11" t="s">
        <v>260</v>
      </c>
    </row>
    <row r="47" spans="1:16" ht="12.75">
      <c r="A47" s="11" t="str">
        <f>'Team No Bots Locals'!A49</f>
        <v>Justin Barrett</v>
      </c>
      <c r="B47" s="10" t="str">
        <f>'Team No Bots Locals'!C49</f>
        <v>Zam</v>
      </c>
      <c r="C47" s="11">
        <f>SUM('Team No Bots Locals'!E49:G49)</f>
        <v>40</v>
      </c>
      <c r="D47" s="11">
        <f>SUM('Team No Bots Locals'!I49:K49)</f>
        <v>58</v>
      </c>
      <c r="E47" s="11">
        <f>O47</f>
        <v>60</v>
      </c>
      <c r="F47" s="11">
        <f t="shared" si="8"/>
        <v>158</v>
      </c>
      <c r="G47" s="10">
        <f t="shared" si="9"/>
        <v>2</v>
      </c>
      <c r="H47" s="8" t="str">
        <f>IF(G47=1,'Team No Bots Locals'!$AF$2,IF(G47=2,'Team No Bots Locals'!$AG$2,IF(G47=3,'Team No Bots Locals'!$AH$2,'Team No Bots Locals'!$AI$2)))</f>
        <v>Silver</v>
      </c>
      <c r="J47" s="55" t="s">
        <v>35</v>
      </c>
      <c r="K47" s="50">
        <v>11</v>
      </c>
      <c r="L47" s="50">
        <v>20</v>
      </c>
      <c r="M47" s="50">
        <v>20</v>
      </c>
      <c r="N47" s="50">
        <v>20</v>
      </c>
      <c r="O47" s="50">
        <v>60</v>
      </c>
      <c r="P47" s="11" t="s">
        <v>259</v>
      </c>
    </row>
    <row r="48" spans="1:16" ht="12.75">
      <c r="A48" s="20" t="str">
        <f>'Team No Bots Locals'!A46</f>
        <v>Bradley Lionnet</v>
      </c>
      <c r="B48" s="9" t="str">
        <f>'Team No Bots Locals'!C46</f>
        <v>Zam</v>
      </c>
      <c r="C48" s="20">
        <f>SUM('Team No Bots Locals'!E46:G46)</f>
        <v>75</v>
      </c>
      <c r="D48" s="20">
        <f>SUM('Team No Bots Locals'!I46:K46)</f>
        <v>75</v>
      </c>
      <c r="E48" s="20">
        <f>SUM('Team No Bots Locals'!M46:O46)</f>
        <v>0</v>
      </c>
      <c r="F48" s="20">
        <f t="shared" si="8"/>
        <v>150</v>
      </c>
      <c r="G48" s="9">
        <f t="shared" si="9"/>
        <v>3</v>
      </c>
      <c r="H48" s="8" t="str">
        <f>IF(G48=1,'Team No Bots Locals'!$AF$2,IF(G48=2,'Team No Bots Locals'!$AG$2,IF(G48=3,'Team No Bots Locals'!$AH$2,'Team No Bots Locals'!$AI$2)))</f>
        <v>Bronze</v>
      </c>
      <c r="J48" s="46" t="s">
        <v>86</v>
      </c>
      <c r="K48" s="10">
        <v>9</v>
      </c>
      <c r="L48" s="10">
        <v>18</v>
      </c>
      <c r="M48" s="10">
        <v>19</v>
      </c>
      <c r="N48" s="10">
        <v>18</v>
      </c>
      <c r="O48" s="10">
        <v>55</v>
      </c>
      <c r="P48" s="11" t="s">
        <v>258</v>
      </c>
    </row>
    <row r="49" spans="1:16" ht="12.75">
      <c r="A49" s="11" t="str">
        <f>'Team No Bots Locals'!A51</f>
        <v>Damon De sousa</v>
      </c>
      <c r="B49" s="10" t="str">
        <f>'Team No Bots Locals'!C51</f>
        <v>Zim</v>
      </c>
      <c r="C49" s="11">
        <f>SUM('Team No Bots Locals'!E51:G51)</f>
        <v>0</v>
      </c>
      <c r="D49" s="11">
        <f>SUM('Team No Bots Locals'!I51:K51)</f>
        <v>62</v>
      </c>
      <c r="E49" s="11">
        <f>SUM('Team No Bots Locals'!M51:O51)</f>
        <v>0</v>
      </c>
      <c r="F49" s="11">
        <f t="shared" si="8"/>
        <v>62</v>
      </c>
      <c r="G49" s="10">
        <f t="shared" si="9"/>
        <v>4</v>
      </c>
      <c r="H49" s="8" t="str">
        <f>IF(G49=1,'Team No Bots Locals'!$AF$2,IF(G49=2,'Team No Bots Locals'!$AG$2,IF(G49=3,'Team No Bots Locals'!$AH$2,'Team No Bots Locals'!$AI$2)))</f>
        <v> </v>
      </c>
      <c r="J49" s="48" t="s">
        <v>87</v>
      </c>
      <c r="K49" s="10">
        <v>4</v>
      </c>
      <c r="L49" s="10">
        <v>19</v>
      </c>
      <c r="M49" s="47" t="s">
        <v>22</v>
      </c>
      <c r="N49" s="10">
        <v>19</v>
      </c>
      <c r="O49" s="10">
        <v>38</v>
      </c>
      <c r="P49" s="11" t="s">
        <v>258</v>
      </c>
    </row>
    <row r="50" spans="1:16" ht="12.75">
      <c r="A50" s="20" t="str">
        <f>'Team No Bots Locals'!A47</f>
        <v>Kyle Bohling</v>
      </c>
      <c r="B50" s="9" t="str">
        <f>'Team No Bots Locals'!C47</f>
        <v>Zam</v>
      </c>
      <c r="C50" s="20">
        <f>SUM('Team No Bots Locals'!E47:G47)</f>
        <v>58</v>
      </c>
      <c r="D50" s="20">
        <f>SUM('Team No Bots Locals'!I47:K47)</f>
        <v>0</v>
      </c>
      <c r="E50" s="20">
        <f>SUM('Team No Bots Locals'!M47:O47)</f>
        <v>0</v>
      </c>
      <c r="F50" s="20">
        <f t="shared" si="8"/>
        <v>58</v>
      </c>
      <c r="G50" s="9">
        <f t="shared" si="9"/>
        <v>5</v>
      </c>
      <c r="H50" s="8" t="str">
        <f>IF(G50=1,'Team No Bots Locals'!$AF$2,IF(G50=2,'Team No Bots Locals'!$AG$2,IF(G50=3,'Team No Bots Locals'!$AH$2,'Team No Bots Locals'!$AI$2)))</f>
        <v> </v>
      </c>
      <c r="P50" t="s">
        <v>97</v>
      </c>
    </row>
    <row r="51" spans="1:16" ht="12.75">
      <c r="A51" s="11" t="str">
        <f>'Team No Bots Locals'!A48</f>
        <v>Wesley Irwin</v>
      </c>
      <c r="B51" s="10" t="str">
        <f>'Team No Bots Locals'!C48</f>
        <v>Zam</v>
      </c>
      <c r="C51" s="11">
        <f>SUM('Team No Bots Locals'!E48:G48)</f>
        <v>55</v>
      </c>
      <c r="D51" s="11">
        <f>SUM('Team No Bots Locals'!I48:K48)</f>
        <v>0</v>
      </c>
      <c r="E51" s="11">
        <f>SUM('Team No Bots Locals'!M48:O48)</f>
        <v>0</v>
      </c>
      <c r="F51" s="11">
        <f t="shared" si="8"/>
        <v>55</v>
      </c>
      <c r="G51" s="10">
        <f t="shared" si="9"/>
        <v>6</v>
      </c>
      <c r="H51" s="8" t="str">
        <f>IF(G51=1,'Team No Bots Locals'!$AF$2,IF(G51=2,'Team No Bots Locals'!$AG$2,IF(G51=3,'Team No Bots Locals'!$AH$2,'Team No Bots Locals'!$AI$2)))</f>
        <v> </v>
      </c>
      <c r="P51" t="s">
        <v>97</v>
      </c>
    </row>
    <row r="52" spans="1:10" ht="12.75">
      <c r="A52" s="20" t="str">
        <f>'Team No Bots Locals'!A50</f>
        <v>Jayden Ashwell</v>
      </c>
      <c r="B52" s="9" t="str">
        <f>'Team No Bots Locals'!C50</f>
        <v>Zim</v>
      </c>
      <c r="C52" s="20">
        <f>SUM('Team No Bots Locals'!E50:G50)</f>
        <v>0</v>
      </c>
      <c r="D52" s="40">
        <f>SUM('Team No Bots Locals'!I50:K50)</f>
        <v>0</v>
      </c>
      <c r="E52" s="20">
        <f>SUM('Team No Bots Locals'!M50:O50)</f>
        <v>0</v>
      </c>
      <c r="F52" s="20">
        <f t="shared" si="8"/>
        <v>0</v>
      </c>
      <c r="G52" s="9">
        <f t="shared" si="9"/>
        <v>7</v>
      </c>
      <c r="H52" s="38" t="str">
        <f>IF(G52=1,'Team No Bots Locals'!$AF$2,IF(G52=2,'Team No Bots Locals'!$AG$2,IF(G52=3,'Team No Bots Locals'!$AH$2,'Team No Bots Locals'!$AI$2)))</f>
        <v> </v>
      </c>
      <c r="J52" s="7" t="s">
        <v>233</v>
      </c>
    </row>
    <row r="53" spans="1:16" ht="12.75">
      <c r="A53" s="11" t="str">
        <f>'Team No Bots Locals'!A52</f>
        <v>Kyle Lowden-stoole</v>
      </c>
      <c r="B53" s="10" t="str">
        <f>'Team No Bots Locals'!C52</f>
        <v>Zim</v>
      </c>
      <c r="C53" s="11">
        <f>SUM('Team No Bots Locals'!E52:G52)</f>
        <v>0</v>
      </c>
      <c r="D53" s="40">
        <f>SUM('Team No Bots Locals'!I52:K52)</f>
        <v>0</v>
      </c>
      <c r="E53" s="11">
        <f>SUM('Team No Bots Locals'!M52:O52)</f>
        <v>0</v>
      </c>
      <c r="F53" s="11">
        <f t="shared" si="8"/>
        <v>0</v>
      </c>
      <c r="G53" s="10">
        <f t="shared" si="9"/>
        <v>7</v>
      </c>
      <c r="H53" s="38" t="str">
        <f>IF(G53=1,'Team No Bots Locals'!$AF$2,IF(G53=2,'Team No Bots Locals'!$AG$2,IF(G53=3,'Team No Bots Locals'!$AH$2,'Team No Bots Locals'!$AI$2)))</f>
        <v> </v>
      </c>
      <c r="J53" s="7" t="s">
        <v>110</v>
      </c>
      <c r="K53" s="8" t="s">
        <v>252</v>
      </c>
      <c r="L53" s="8" t="s">
        <v>253</v>
      </c>
      <c r="M53" s="8" t="s">
        <v>254</v>
      </c>
      <c r="N53" s="8" t="s">
        <v>255</v>
      </c>
      <c r="O53" s="8" t="s">
        <v>118</v>
      </c>
      <c r="P53" s="57" t="s">
        <v>261</v>
      </c>
    </row>
    <row r="54" spans="1:16" ht="12.75">
      <c r="A54" s="20" t="str">
        <f>'Team No Bots Locals'!A53</f>
        <v>Carl Robinson</v>
      </c>
      <c r="B54" s="9" t="str">
        <f>'Team No Bots Locals'!C53</f>
        <v>Zim</v>
      </c>
      <c r="C54" s="20">
        <f>SUM('Team No Bots Locals'!E53:G53)</f>
        <v>0</v>
      </c>
      <c r="D54" s="40">
        <f>SUM('Team No Bots Locals'!I53:K53)</f>
        <v>0</v>
      </c>
      <c r="E54" s="20">
        <f>SUM('Team No Bots Locals'!M53:O53)</f>
        <v>0</v>
      </c>
      <c r="F54" s="20">
        <f t="shared" si="8"/>
        <v>0</v>
      </c>
      <c r="G54" s="9">
        <f t="shared" si="9"/>
        <v>7</v>
      </c>
      <c r="H54" s="38" t="str">
        <f>IF(G54=1,'Team No Bots Locals'!$AF$2,IF(G54=2,'Team No Bots Locals'!$AG$2,IF(G54=3,'Team No Bots Locals'!$AH$2,'Team No Bots Locals'!$AI$2)))</f>
        <v> </v>
      </c>
      <c r="J54" s="54" t="s">
        <v>39</v>
      </c>
      <c r="K54" s="50">
        <v>11</v>
      </c>
      <c r="L54" s="50">
        <v>25</v>
      </c>
      <c r="M54" s="50">
        <v>25</v>
      </c>
      <c r="N54" s="50">
        <v>25</v>
      </c>
      <c r="O54" s="50">
        <v>75</v>
      </c>
      <c r="P54" s="11" t="s">
        <v>259</v>
      </c>
    </row>
    <row r="55" spans="2:16" ht="12.75">
      <c r="B55" s="4"/>
      <c r="H55" s="1"/>
      <c r="J55" s="48" t="s">
        <v>88</v>
      </c>
      <c r="K55" s="10"/>
      <c r="L55" s="10">
        <v>18</v>
      </c>
      <c r="M55" s="10">
        <v>22</v>
      </c>
      <c r="N55" s="10">
        <v>22</v>
      </c>
      <c r="O55" s="10">
        <v>62</v>
      </c>
      <c r="P55" s="11" t="s">
        <v>258</v>
      </c>
    </row>
    <row r="56" spans="1:16" ht="12.75">
      <c r="A56" s="7" t="str">
        <f>'Team No Bots Locals'!A56</f>
        <v>MX1</v>
      </c>
      <c r="B56" s="8" t="str">
        <f>'Team No Bots Locals'!C56</f>
        <v>Country</v>
      </c>
      <c r="C56" s="8" t="str">
        <f>'Team No Bots Locals'!R56</f>
        <v>Lusaka</v>
      </c>
      <c r="D56" s="8" t="str">
        <f>'Team No Bots Locals'!S56</f>
        <v>Harare</v>
      </c>
      <c r="E56" s="8" t="str">
        <f>'Team No Bots Locals'!T56</f>
        <v>Francistown</v>
      </c>
      <c r="F56" s="8" t="str">
        <f>'Team No Bots Locals'!U56</f>
        <v>Total</v>
      </c>
      <c r="G56" s="8" t="s">
        <v>74</v>
      </c>
      <c r="H56" s="8" t="s">
        <v>98</v>
      </c>
      <c r="J56" s="46" t="s">
        <v>89</v>
      </c>
      <c r="K56" s="10">
        <v>71</v>
      </c>
      <c r="L56" s="10">
        <v>19</v>
      </c>
      <c r="M56" s="10">
        <v>19</v>
      </c>
      <c r="N56" s="10">
        <v>19</v>
      </c>
      <c r="O56" s="10">
        <v>57</v>
      </c>
      <c r="P56" s="11" t="s">
        <v>258</v>
      </c>
    </row>
    <row r="57" spans="1:16" ht="12.75">
      <c r="A57" s="20" t="str">
        <f>'Team No Bots Locals'!A65</f>
        <v>Ross Branch</v>
      </c>
      <c r="B57" s="9" t="str">
        <f>'Team No Bots Locals'!C65</f>
        <v>Bot</v>
      </c>
      <c r="C57" s="20">
        <f>SUM('Team No Bots Locals'!E65:G65)</f>
        <v>75</v>
      </c>
      <c r="D57" s="20">
        <f>SUM('Team No Bots Locals'!I65:K65)</f>
        <v>72</v>
      </c>
      <c r="E57" s="20">
        <f>SUM('Team No Bots Locals'!M65:O65)</f>
        <v>75</v>
      </c>
      <c r="F57" s="20">
        <f aca="true" t="shared" si="10" ref="F57:F65">SUM(C57:E57)</f>
        <v>222</v>
      </c>
      <c r="G57" s="9">
        <f aca="true" t="shared" si="11" ref="G57:G65">RANK(F57,$F$57:$F$65)</f>
        <v>1</v>
      </c>
      <c r="H57" s="8" t="str">
        <f>IF(G57=1,'Team No Bots Locals'!$AF$2,IF(G57=2,'Team No Bots Locals'!$AG$2,IF(G57=3,'Team No Bots Locals'!$AH$2,'Team No Bots Locals'!$AI$2)))</f>
        <v>Gold</v>
      </c>
      <c r="J57" s="46" t="s">
        <v>90</v>
      </c>
      <c r="K57" s="10">
        <v>19</v>
      </c>
      <c r="L57" s="10">
        <v>22</v>
      </c>
      <c r="M57" s="47" t="s">
        <v>22</v>
      </c>
      <c r="N57" s="10">
        <v>20</v>
      </c>
      <c r="O57" s="10">
        <v>42</v>
      </c>
      <c r="P57" s="11" t="s">
        <v>258</v>
      </c>
    </row>
    <row r="58" spans="1:16" ht="12.75">
      <c r="A58" s="11" t="str">
        <f>'Team No Bots Locals'!A60</f>
        <v>Jayden Ashwell</v>
      </c>
      <c r="B58" s="10" t="str">
        <f>'Team No Bots Locals'!C60</f>
        <v>Zim</v>
      </c>
      <c r="C58" s="11">
        <f>SUM('Team No Bots Locals'!E60:G60)</f>
        <v>0</v>
      </c>
      <c r="D58" s="11">
        <f>SUM('Team No Bots Locals'!I60:K60)</f>
        <v>69</v>
      </c>
      <c r="E58" s="11">
        <f>SUM('Team No Bots Locals'!M60:O60)</f>
        <v>0</v>
      </c>
      <c r="F58" s="11">
        <f t="shared" si="10"/>
        <v>69</v>
      </c>
      <c r="G58" s="10">
        <f t="shared" si="11"/>
        <v>2</v>
      </c>
      <c r="H58" s="8" t="str">
        <f>IF(G58=1,'Team No Bots Locals'!$AF$2,IF(G58=2,'Team No Bots Locals'!$AG$2,IF(G58=3,'Team No Bots Locals'!$AH$2,'Team No Bots Locals'!$AI$2)))</f>
        <v>Silver</v>
      </c>
      <c r="J58" s="48" t="s">
        <v>91</v>
      </c>
      <c r="K58" s="10">
        <v>36</v>
      </c>
      <c r="L58" s="10">
        <v>20</v>
      </c>
      <c r="M58" s="47">
        <v>20</v>
      </c>
      <c r="N58" s="47" t="s">
        <v>22</v>
      </c>
      <c r="O58" s="10">
        <v>40</v>
      </c>
      <c r="P58" s="11" t="s">
        <v>258</v>
      </c>
    </row>
    <row r="59" spans="1:8" ht="12.75">
      <c r="A59" s="20" t="str">
        <f>'Team No Bots Locals'!A57</f>
        <v>Brian Cocker</v>
      </c>
      <c r="B59" s="9" t="str">
        <f>'Team No Bots Locals'!C57</f>
        <v>Zam</v>
      </c>
      <c r="C59" s="20">
        <f>SUM('Team No Bots Locals'!E57:G57)</f>
        <v>66</v>
      </c>
      <c r="D59" s="20">
        <f>SUM('Team No Bots Locals'!I57:K57)</f>
        <v>0</v>
      </c>
      <c r="E59" s="20">
        <f>SUM('Team No Bots Locals'!M57:O57)</f>
        <v>0</v>
      </c>
      <c r="F59" s="20">
        <f t="shared" si="10"/>
        <v>66</v>
      </c>
      <c r="G59" s="9">
        <f t="shared" si="11"/>
        <v>3</v>
      </c>
      <c r="H59" s="8" t="str">
        <f>IF(G59=1,'Team No Bots Locals'!$AF$2,IF(G59=2,'Team No Bots Locals'!$AG$2,IF(G59=3,'Team No Bots Locals'!$AH$2,'Team No Bots Locals'!$AI$2)))</f>
        <v>Bronze</v>
      </c>
    </row>
    <row r="60" spans="1:8" ht="12.75">
      <c r="A60" s="11" t="str">
        <f>'Team No Bots Locals'!A58</f>
        <v>Richard Franklin</v>
      </c>
      <c r="B60" s="10" t="str">
        <f>'Team No Bots Locals'!C58</f>
        <v>Zam</v>
      </c>
      <c r="C60" s="11">
        <f>SUM('Team No Bots Locals'!E58:G58)</f>
        <v>60</v>
      </c>
      <c r="D60" s="11">
        <f>SUM('Team No Bots Locals'!I58:K58)</f>
        <v>0</v>
      </c>
      <c r="E60" s="11">
        <f>SUM('Team No Bots Locals'!M58:O58)</f>
        <v>0</v>
      </c>
      <c r="F60" s="11">
        <f t="shared" si="10"/>
        <v>60</v>
      </c>
      <c r="G60" s="10">
        <f t="shared" si="11"/>
        <v>4</v>
      </c>
      <c r="H60" s="8" t="str">
        <f>IF(G60=1,'Team No Bots Locals'!$AF$2,IF(G60=2,'Team No Bots Locals'!$AG$2,IF(G60=3,'Team No Bots Locals'!$AH$2,'Team No Bots Locals'!$AI$2)))</f>
        <v> </v>
      </c>
    </row>
    <row r="61" spans="1:8" ht="12.75">
      <c r="A61" s="20" t="str">
        <f>'Team No Bots Locals'!A59</f>
        <v>Fletcher Broad</v>
      </c>
      <c r="B61" s="9" t="str">
        <f>'Team No Bots Locals'!C59</f>
        <v>Zam</v>
      </c>
      <c r="C61" s="20">
        <f>SUM('Team No Bots Locals'!E59:G59)</f>
        <v>57</v>
      </c>
      <c r="D61" s="20">
        <f>SUM('Team No Bots Locals'!I59:K59)</f>
        <v>0</v>
      </c>
      <c r="E61" s="20">
        <f>SUM('Team No Bots Locals'!M59:O59)</f>
        <v>0</v>
      </c>
      <c r="F61" s="20">
        <f t="shared" si="10"/>
        <v>57</v>
      </c>
      <c r="G61" s="9">
        <f t="shared" si="11"/>
        <v>5</v>
      </c>
      <c r="H61" s="8" t="str">
        <f>IF(G61=1,'Team No Bots Locals'!$AF$2,IF(G61=2,'Team No Bots Locals'!$AG$2,IF(G61=3,'Team No Bots Locals'!$AH$2,'Team No Bots Locals'!$AI$2)))</f>
        <v> </v>
      </c>
    </row>
    <row r="62" spans="1:8" ht="12.75">
      <c r="A62" s="20" t="str">
        <f>'Team No Bots Locals'!A61</f>
        <v>Ashley thixton</v>
      </c>
      <c r="B62" s="9" t="str">
        <f>'Team No Bots Locals'!C61</f>
        <v>Zim</v>
      </c>
      <c r="C62" s="20">
        <f>SUM('Team No Bots Locals'!E61:G61)</f>
        <v>0</v>
      </c>
      <c r="D62" s="20">
        <f>SUM('Team No Bots Locals'!I61:K61)</f>
        <v>20</v>
      </c>
      <c r="E62" s="20">
        <f>SUM('Team No Bots Locals'!M61:O61)</f>
        <v>0</v>
      </c>
      <c r="F62" s="20">
        <f t="shared" si="10"/>
        <v>20</v>
      </c>
      <c r="G62" s="9">
        <f t="shared" si="11"/>
        <v>6</v>
      </c>
      <c r="H62" s="8" t="str">
        <f>IF(G62=1,'Team No Bots Locals'!$AF$2,IF(G62=2,'Team No Bots Locals'!$AG$2,IF(G62=3,'Team No Bots Locals'!$AH$2,'Team No Bots Locals'!$AI$2)))</f>
        <v> </v>
      </c>
    </row>
    <row r="63" spans="1:8" ht="12.75">
      <c r="A63" s="11" t="str">
        <f>'Team No Bots Locals'!A62</f>
        <v>Broc Thomas</v>
      </c>
      <c r="B63" s="10" t="str">
        <f>'Team No Bots Locals'!C62</f>
        <v>Zim</v>
      </c>
      <c r="C63" s="11">
        <f>SUM('Team No Bots Locals'!E62:G62)</f>
        <v>0</v>
      </c>
      <c r="D63" s="40">
        <f>SUM('Team No Bots Locals'!I62:K62)</f>
        <v>0</v>
      </c>
      <c r="E63" s="11">
        <f>SUM('Team No Bots Locals'!M62:O62)</f>
        <v>0</v>
      </c>
      <c r="F63" s="11">
        <f t="shared" si="10"/>
        <v>0</v>
      </c>
      <c r="G63" s="10">
        <f t="shared" si="11"/>
        <v>7</v>
      </c>
      <c r="H63" s="38" t="str">
        <f>IF(G63=1,'Team No Bots Locals'!$AF$2,IF(G63=2,'Team No Bots Locals'!$AG$2,IF(G63=3,'Team No Bots Locals'!$AH$2,'Team No Bots Locals'!$AI$2)))</f>
        <v> </v>
      </c>
    </row>
    <row r="64" spans="1:8" ht="12.75">
      <c r="A64" s="20" t="str">
        <f>'Team No Bots Locals'!A63</f>
        <v>Nicholas Meyer</v>
      </c>
      <c r="B64" s="9" t="str">
        <f>'Team No Bots Locals'!C63</f>
        <v>Zim</v>
      </c>
      <c r="C64" s="20">
        <f>SUM('Team No Bots Locals'!E63:G63)</f>
        <v>0</v>
      </c>
      <c r="D64" s="40">
        <f>SUM('Team No Bots Locals'!I63:K63)</f>
        <v>0</v>
      </c>
      <c r="E64" s="20">
        <f>SUM('Team No Bots Locals'!M63:O63)</f>
        <v>0</v>
      </c>
      <c r="F64" s="20">
        <f t="shared" si="10"/>
        <v>0</v>
      </c>
      <c r="G64" s="9">
        <f t="shared" si="11"/>
        <v>7</v>
      </c>
      <c r="H64" s="38" t="str">
        <f>IF(G64=1,'Team No Bots Locals'!$AF$2,IF(G64=2,'Team No Bots Locals'!$AG$2,IF(G64=3,'Team No Bots Locals'!$AH$2,'Team No Bots Locals'!$AI$2)))</f>
        <v> </v>
      </c>
    </row>
    <row r="65" spans="1:8" ht="12.75">
      <c r="A65" s="11" t="str">
        <f>'Team No Bots Locals'!A64</f>
        <v>Philip Dos Santos</v>
      </c>
      <c r="B65" s="10" t="str">
        <f>'Team No Bots Locals'!C64</f>
        <v>Zim</v>
      </c>
      <c r="C65" s="11">
        <f>SUM('Team No Bots Locals'!E64:G64)</f>
        <v>0</v>
      </c>
      <c r="D65" s="40">
        <f>SUM('Team No Bots Locals'!I64:K64)</f>
        <v>0</v>
      </c>
      <c r="E65" s="11">
        <f>SUM('Team No Bots Locals'!M64:O64)</f>
        <v>0</v>
      </c>
      <c r="F65" s="11">
        <f t="shared" si="10"/>
        <v>0</v>
      </c>
      <c r="G65" s="10">
        <f t="shared" si="11"/>
        <v>7</v>
      </c>
      <c r="H65" s="38" t="str">
        <f>IF(G65=1,'Team No Bots Locals'!$AF$2,IF(G65=2,'Team No Bots Locals'!$AG$2,IF(G65=3,'Team No Bots Locals'!$AH$2,'Team No Bots Locals'!$AI$2)))</f>
        <v> 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65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19.28125" style="0" bestFit="1" customWidth="1"/>
    <col min="2" max="2" width="11.57421875" style="0" customWidth="1"/>
    <col min="3" max="3" width="11.00390625" style="0" customWidth="1"/>
    <col min="4" max="4" width="10.7109375" style="0" customWidth="1"/>
    <col min="5" max="5" width="13.28125" style="0" customWidth="1"/>
    <col min="6" max="6" width="11.57421875" style="0" customWidth="1"/>
    <col min="10" max="10" width="7.140625" style="0" bestFit="1" customWidth="1"/>
    <col min="11" max="11" width="13.57421875" style="0" bestFit="1" customWidth="1"/>
    <col min="12" max="12" width="3.00390625" style="0" bestFit="1" customWidth="1"/>
    <col min="13" max="13" width="10.8515625" style="0" bestFit="1" customWidth="1"/>
    <col min="14" max="14" width="3.00390625" style="0" bestFit="1" customWidth="1"/>
    <col min="15" max="15" width="12.421875" style="0" bestFit="1" customWidth="1"/>
    <col min="16" max="16" width="3.00390625" style="0" bestFit="1" customWidth="1"/>
    <col min="17" max="17" width="13.57421875" style="0" bestFit="1" customWidth="1"/>
    <col min="18" max="18" width="3.00390625" style="0" bestFit="1" customWidth="1"/>
    <col min="19" max="19" width="12.8515625" style="0" bestFit="1" customWidth="1"/>
    <col min="20" max="20" width="3.00390625" style="0" bestFit="1" customWidth="1"/>
    <col min="21" max="21" width="13.140625" style="0" bestFit="1" customWidth="1"/>
    <col min="22" max="22" width="3.00390625" style="0" bestFit="1" customWidth="1"/>
  </cols>
  <sheetData>
    <row r="1" spans="1:8" ht="20.25">
      <c r="A1" s="32" t="s">
        <v>76</v>
      </c>
      <c r="B1" s="58" t="s">
        <v>263</v>
      </c>
      <c r="C1" s="61"/>
      <c r="D1" s="61"/>
      <c r="E1" s="61"/>
      <c r="F1" s="61"/>
      <c r="G1" s="61"/>
      <c r="H1" s="62"/>
    </row>
    <row r="2" spans="1:10" ht="12.75">
      <c r="A2" s="7" t="str">
        <f>'Team No Bots Locals'!A4</f>
        <v>MX50</v>
      </c>
      <c r="B2" s="8" t="str">
        <f>'Team No Bots Locals'!C4</f>
        <v>Country</v>
      </c>
      <c r="C2" s="8" t="str">
        <f>'Team No Bots Locals'!R4</f>
        <v>Lusaka</v>
      </c>
      <c r="D2" s="8" t="str">
        <f>'Team No Bots Locals'!S4</f>
        <v>Harare</v>
      </c>
      <c r="E2" s="8" t="str">
        <f>'Team No Bots Locals'!T4</f>
        <v>Francistown</v>
      </c>
      <c r="F2" s="8" t="str">
        <f>'Team No Bots Locals'!U4</f>
        <v>Total</v>
      </c>
      <c r="G2" s="8" t="s">
        <v>74</v>
      </c>
      <c r="H2" s="8" t="s">
        <v>98</v>
      </c>
      <c r="J2" s="1" t="s">
        <v>249</v>
      </c>
    </row>
    <row r="3" spans="1:12" ht="12.75">
      <c r="A3" s="20" t="str">
        <f>'Team No Bots Locals'!A5</f>
        <v>Tristan Grainger</v>
      </c>
      <c r="B3" s="9" t="str">
        <f>'Team No Bots Locals'!C5</f>
        <v>Zim</v>
      </c>
      <c r="C3" s="20">
        <f>SUM('Team No Bots Locals'!E5:G5)</f>
        <v>75</v>
      </c>
      <c r="D3" s="20">
        <f>SUM('Team No Bots Locals'!I5:K5)</f>
        <v>75</v>
      </c>
      <c r="E3" s="20">
        <f>SUM('Team No Bots Locals'!M5:O5)</f>
        <v>75</v>
      </c>
      <c r="F3" s="20">
        <f aca="true" t="shared" si="0" ref="F3:F8">SUM(C3:E3)</f>
        <v>225</v>
      </c>
      <c r="G3" s="9">
        <f aca="true" t="shared" si="1" ref="G3:G8">RANK(F3,$F$3:$F$8)</f>
        <v>1</v>
      </c>
      <c r="H3" s="8" t="str">
        <f>IF(G3=1,'Team No Bots Locals'!$AF$2,IF(G3=2,'Team No Bots Locals'!$AG$2,IF(G3=3,'Team No Bots Locals'!$AH$2,'Team No Bots Locals'!$AI$2)))</f>
        <v>Gold</v>
      </c>
      <c r="J3" s="8" t="s">
        <v>234</v>
      </c>
      <c r="K3" s="63" t="s">
        <v>228</v>
      </c>
      <c r="L3" s="64"/>
    </row>
    <row r="4" spans="1:12" ht="12.75">
      <c r="A4" s="11" t="str">
        <f>'Team No Bots Locals'!A6</f>
        <v>Mudiwa Chigumba</v>
      </c>
      <c r="B4" s="10" t="str">
        <f>'Team No Bots Locals'!C6</f>
        <v>Zim</v>
      </c>
      <c r="C4" s="11">
        <f>SUM('Team No Bots Locals'!E6:G6)</f>
        <v>63</v>
      </c>
      <c r="D4" s="11">
        <f>SUM('Team No Bots Locals'!I6:K6)</f>
        <v>66</v>
      </c>
      <c r="E4" s="11">
        <f>SUM('Team No Bots Locals'!M6:O6)</f>
        <v>66</v>
      </c>
      <c r="F4" s="11">
        <f t="shared" si="0"/>
        <v>195</v>
      </c>
      <c r="G4" s="10">
        <f t="shared" si="1"/>
        <v>2</v>
      </c>
      <c r="H4" s="8" t="str">
        <f>IF(G4=1,'Team No Bots Locals'!$AF$2,IF(G4=2,'Team No Bots Locals'!$AG$2,IF(G4=3,'Team No Bots Locals'!$AH$2,'Team No Bots Locals'!$AI$2)))</f>
        <v>Silver</v>
      </c>
      <c r="J4" s="10">
        <v>1</v>
      </c>
      <c r="K4" s="33" t="s">
        <v>239</v>
      </c>
      <c r="L4" s="11">
        <v>75</v>
      </c>
    </row>
    <row r="5" spans="1:12" ht="12.75">
      <c r="A5" s="20" t="str">
        <f>'Team No Bots Locals'!A7</f>
        <v>Daiyaan Manuel</v>
      </c>
      <c r="B5" s="9" t="str">
        <f>'Team No Bots Locals'!C7</f>
        <v>Zim</v>
      </c>
      <c r="C5" s="20">
        <f>SUM('Team No Bots Locals'!E7:G7)</f>
        <v>61</v>
      </c>
      <c r="D5" s="20">
        <f>SUM('Team No Bots Locals'!I7:K7)</f>
        <v>59</v>
      </c>
      <c r="E5" s="20">
        <f>SUM('Team No Bots Locals'!M7:O7)</f>
        <v>60</v>
      </c>
      <c r="F5" s="20">
        <f t="shared" si="0"/>
        <v>180</v>
      </c>
      <c r="G5" s="9">
        <f t="shared" si="1"/>
        <v>3</v>
      </c>
      <c r="H5" s="8" t="str">
        <f>IF(G5=1,'Team No Bots Locals'!$AF$2,IF(G5=2,'Team No Bots Locals'!$AG$2,IF(G5=3,'Team No Bots Locals'!$AH$2,'Team No Bots Locals'!$AI$2)))</f>
        <v>Bronze</v>
      </c>
      <c r="J5" s="10">
        <v>2</v>
      </c>
      <c r="K5" s="33" t="s">
        <v>243</v>
      </c>
      <c r="L5" s="11">
        <v>66</v>
      </c>
    </row>
    <row r="6" spans="1:12" ht="12.75">
      <c r="A6" s="11" t="str">
        <f>'Team No Bots Locals'!A9</f>
        <v>Cory Versfeld</v>
      </c>
      <c r="B6" s="10" t="str">
        <f>'Team No Bots Locals'!C9</f>
        <v>Zim</v>
      </c>
      <c r="C6" s="11">
        <f>SUM('Team No Bots Locals'!E9:G9)</f>
        <v>54</v>
      </c>
      <c r="D6" s="11">
        <f>SUM('Team No Bots Locals'!I9:K9)</f>
        <v>36</v>
      </c>
      <c r="E6" s="11">
        <f>SUM('Team No Bots Locals'!M9:O9)</f>
        <v>57</v>
      </c>
      <c r="F6" s="11">
        <f t="shared" si="0"/>
        <v>147</v>
      </c>
      <c r="G6" s="10">
        <f t="shared" si="1"/>
        <v>4</v>
      </c>
      <c r="H6" s="8" t="str">
        <f>IF(G6=1,'Team No Bots Locals'!$AF$2,IF(G6=2,'Team No Bots Locals'!$AG$2,IF(G6=3,'Team No Bots Locals'!$AH$2,'Team No Bots Locals'!$AI$2)))</f>
        <v> </v>
      </c>
      <c r="J6" s="10">
        <v>3</v>
      </c>
      <c r="K6" s="33" t="s">
        <v>245</v>
      </c>
      <c r="L6" s="11">
        <v>60</v>
      </c>
    </row>
    <row r="7" spans="1:12" ht="12.75">
      <c r="A7" s="20" t="str">
        <f>'Team No Bots Locals'!A10</f>
        <v>Tristan Versfeld</v>
      </c>
      <c r="B7" s="9" t="str">
        <f>'Team No Bots Locals'!C10</f>
        <v>Zim</v>
      </c>
      <c r="C7" s="20">
        <f>SUM('Team No Bots Locals'!E10:G10)</f>
        <v>51</v>
      </c>
      <c r="D7" s="20">
        <f>SUM('Team No Bots Locals'!I10:K10)</f>
        <v>18</v>
      </c>
      <c r="E7" s="20">
        <f>SUM('Team No Bots Locals'!M10:O10)</f>
        <v>54</v>
      </c>
      <c r="F7" s="20">
        <f t="shared" si="0"/>
        <v>123</v>
      </c>
      <c r="G7" s="9">
        <f t="shared" si="1"/>
        <v>5</v>
      </c>
      <c r="H7" s="8" t="str">
        <f>IF(G7=1,'Team No Bots Locals'!$AF$2,IF(G7=2,'Team No Bots Locals'!$AG$2,IF(G7=3,'Team No Bots Locals'!$AH$2,'Team No Bots Locals'!$AI$2)))</f>
        <v> </v>
      </c>
      <c r="J7" s="10">
        <v>4</v>
      </c>
      <c r="K7" s="33" t="s">
        <v>247</v>
      </c>
      <c r="L7" s="11">
        <v>57</v>
      </c>
    </row>
    <row r="8" spans="1:12" ht="12.75">
      <c r="A8" s="11" t="str">
        <f>'Team No Bots Locals'!A8</f>
        <v>Kuda Mhene</v>
      </c>
      <c r="B8" s="10" t="str">
        <f>'Team No Bots Locals'!C8</f>
        <v>Zim</v>
      </c>
      <c r="C8" s="11">
        <f>SUM('Team No Bots Locals'!E8:G8)</f>
        <v>59</v>
      </c>
      <c r="D8" s="11">
        <f>SUM('Team No Bots Locals'!I8:K8)</f>
        <v>58</v>
      </c>
      <c r="E8" s="11">
        <f>SUM('Team No Bots Locals'!M8:O8)</f>
        <v>0</v>
      </c>
      <c r="F8" s="11">
        <f t="shared" si="0"/>
        <v>117</v>
      </c>
      <c r="G8" s="10">
        <f t="shared" si="1"/>
        <v>6</v>
      </c>
      <c r="H8" s="8" t="str">
        <f>IF(G8=1,'Team No Bots Locals'!$AF$2,IF(G8=2,'Team No Bots Locals'!$AG$2,IF(G8=3,'Team No Bots Locals'!$AH$2,'Team No Bots Locals'!$AI$2)))</f>
        <v> </v>
      </c>
      <c r="J8" s="10">
        <v>5</v>
      </c>
      <c r="K8" s="33" t="s">
        <v>248</v>
      </c>
      <c r="L8" s="11">
        <v>54</v>
      </c>
    </row>
    <row r="9" spans="2:8" ht="12.75">
      <c r="B9" s="4"/>
      <c r="H9" s="1"/>
    </row>
    <row r="10" spans="2:12" ht="12.75">
      <c r="B10" s="4"/>
      <c r="H10" s="1"/>
      <c r="J10" s="8" t="s">
        <v>234</v>
      </c>
      <c r="K10" s="63" t="s">
        <v>229</v>
      </c>
      <c r="L10" s="64"/>
    </row>
    <row r="11" spans="1:12" ht="12.75">
      <c r="A11" s="7" t="str">
        <f>'Team No Bots Locals'!A12</f>
        <v>MX65</v>
      </c>
      <c r="B11" s="8" t="str">
        <f>'Team No Bots Locals'!C12</f>
        <v>Country</v>
      </c>
      <c r="C11" s="8" t="str">
        <f>'Team No Bots Locals'!R12</f>
        <v>Lusaka</v>
      </c>
      <c r="D11" s="8" t="str">
        <f>'Team No Bots Locals'!S12</f>
        <v>Harare</v>
      </c>
      <c r="E11" s="8" t="str">
        <f>'Team No Bots Locals'!T12</f>
        <v>Francistown</v>
      </c>
      <c r="F11" s="8" t="str">
        <f>'Team No Bots Locals'!U12</f>
        <v>Total</v>
      </c>
      <c r="G11" s="8" t="s">
        <v>74</v>
      </c>
      <c r="H11" s="8" t="s">
        <v>98</v>
      </c>
      <c r="J11" s="10">
        <v>1</v>
      </c>
      <c r="K11" s="33" t="s">
        <v>238</v>
      </c>
      <c r="L11" s="33">
        <v>75</v>
      </c>
    </row>
    <row r="12" spans="1:8" ht="12.75">
      <c r="A12" s="20" t="str">
        <f>'Team No Bots Locals'!A13</f>
        <v>Davin Cocker</v>
      </c>
      <c r="B12" s="9" t="str">
        <f>'Team No Bots Locals'!C13</f>
        <v>Zam</v>
      </c>
      <c r="C12" s="20">
        <f>SUM('Team No Bots Locals'!E13:G13)</f>
        <v>75</v>
      </c>
      <c r="D12" s="20">
        <f>SUM('Team No Bots Locals'!I13:K13)</f>
        <v>70</v>
      </c>
      <c r="E12" s="20">
        <f>SUM('Team No Bots Locals'!M13:O13)</f>
        <v>0</v>
      </c>
      <c r="F12" s="20">
        <f aca="true" t="shared" si="2" ref="F12:F18">SUM(C12:E12)</f>
        <v>145</v>
      </c>
      <c r="G12" s="9">
        <f aca="true" t="shared" si="3" ref="G12:G18">RANK(F12,$F$12:$F$18)</f>
        <v>1</v>
      </c>
      <c r="H12" s="8" t="str">
        <f>IF(G12=1,'Team No Bots Locals'!$AF$2,IF(G12=2,'Team No Bots Locals'!$AG$2,IF(G12=3,'Team No Bots Locals'!$AH$2,'Team No Bots Locals'!$AI$2)))</f>
        <v>Gold</v>
      </c>
    </row>
    <row r="13" spans="1:12" ht="12.75">
      <c r="A13" s="11" t="str">
        <f>'Team No Bots Locals'!A19</f>
        <v>Tyler Mawarire</v>
      </c>
      <c r="B13" s="10" t="str">
        <f>'Team No Bots Locals'!C19</f>
        <v>Zim</v>
      </c>
      <c r="C13" s="11">
        <f>SUM('Team No Bots Locals'!E19:G19)</f>
        <v>0</v>
      </c>
      <c r="D13" s="11">
        <f>SUM('Team No Bots Locals'!I19:K19)</f>
        <v>18</v>
      </c>
      <c r="E13" s="11">
        <f>SUM('Team No Bots Locals'!M19:O19)</f>
        <v>75</v>
      </c>
      <c r="F13" s="11">
        <f t="shared" si="2"/>
        <v>93</v>
      </c>
      <c r="G13" s="10">
        <f t="shared" si="3"/>
        <v>2</v>
      </c>
      <c r="H13" s="8" t="str">
        <f>IF(G13=1,'Team No Bots Locals'!$AF$2,IF(G13=2,'Team No Bots Locals'!$AG$2,IF(G13=3,'Team No Bots Locals'!$AH$2,'Team No Bots Locals'!$AI$2)))</f>
        <v>Silver</v>
      </c>
      <c r="J13" s="8" t="s">
        <v>234</v>
      </c>
      <c r="K13" s="63" t="s">
        <v>230</v>
      </c>
      <c r="L13" s="64"/>
    </row>
    <row r="14" spans="1:12" ht="12.75">
      <c r="A14" s="20" t="str">
        <f>'Team No Bots Locals'!A14</f>
        <v>Gabrielle Pieterse</v>
      </c>
      <c r="B14" s="9" t="str">
        <f>'Team No Bots Locals'!C14</f>
        <v>Zam</v>
      </c>
      <c r="C14" s="20">
        <f>SUM('Team No Bots Locals'!E14:G14)</f>
        <v>66</v>
      </c>
      <c r="D14" s="20">
        <f>SUM('Team No Bots Locals'!I14:K14)</f>
        <v>0</v>
      </c>
      <c r="E14" s="20">
        <f>SUM('Team No Bots Locals'!M14:O14)</f>
        <v>0</v>
      </c>
      <c r="F14" s="20">
        <f t="shared" si="2"/>
        <v>66</v>
      </c>
      <c r="G14" s="9">
        <f t="shared" si="3"/>
        <v>3</v>
      </c>
      <c r="H14" s="8" t="str">
        <f>IF(G14=1,'Team No Bots Locals'!$AF$2,IF(G14=2,'Team No Bots Locals'!$AG$2,IF(G14=3,'Team No Bots Locals'!$AH$2,'Team No Bots Locals'!$AI$2)))</f>
        <v>Bronze</v>
      </c>
      <c r="J14" s="10">
        <v>1</v>
      </c>
      <c r="K14" s="33" t="s">
        <v>238</v>
      </c>
      <c r="L14" s="33">
        <v>75</v>
      </c>
    </row>
    <row r="15" spans="1:14" ht="12.75">
      <c r="A15" s="11" t="str">
        <f>'Team No Bots Locals'!A15</f>
        <v>James Harrison</v>
      </c>
      <c r="B15" s="10" t="str">
        <f>'Team No Bots Locals'!C15</f>
        <v>Zim</v>
      </c>
      <c r="C15" s="11">
        <f>SUM('Team No Bots Locals'!E15:G15)</f>
        <v>0</v>
      </c>
      <c r="D15" s="11">
        <f>SUM('Team No Bots Locals'!I15:K15)</f>
        <v>65</v>
      </c>
      <c r="E15" s="11">
        <f>SUM('Team No Bots Locals'!M15:O15)</f>
        <v>0</v>
      </c>
      <c r="F15" s="11">
        <f t="shared" si="2"/>
        <v>65</v>
      </c>
      <c r="G15" s="10">
        <f t="shared" si="3"/>
        <v>4</v>
      </c>
      <c r="H15" s="8" t="str">
        <f>IF(G15=1,'Team No Bots Locals'!$AF$2,IF(G15=2,'Team No Bots Locals'!$AG$2,IF(G15=3,'Team No Bots Locals'!$AH$2,'Team No Bots Locals'!$AI$2)))</f>
        <v> </v>
      </c>
      <c r="J15" s="10">
        <v>2</v>
      </c>
      <c r="K15" s="33" t="s">
        <v>242</v>
      </c>
      <c r="L15" s="33">
        <v>66</v>
      </c>
      <c r="M15" s="37"/>
      <c r="N15" s="37"/>
    </row>
    <row r="16" spans="1:20" ht="12.75">
      <c r="A16" s="20" t="str">
        <f>'Team No Bots Locals'!A16</f>
        <v>Nicholas Freemantle</v>
      </c>
      <c r="B16" s="9" t="str">
        <f>'Team No Bots Locals'!C16</f>
        <v>Zim</v>
      </c>
      <c r="C16" s="20">
        <f>SUM('Team No Bots Locals'!E16:G16)</f>
        <v>0</v>
      </c>
      <c r="D16" s="20">
        <f>SUM('Team No Bots Locals'!I16:K16)</f>
        <v>63</v>
      </c>
      <c r="E16" s="20">
        <f>SUM('Team No Bots Locals'!M16:O16)</f>
        <v>0</v>
      </c>
      <c r="F16" s="20">
        <f t="shared" si="2"/>
        <v>63</v>
      </c>
      <c r="G16" s="9">
        <f t="shared" si="3"/>
        <v>5</v>
      </c>
      <c r="H16" s="8" t="str">
        <f>IF(G16=1,'Team No Bots Locals'!$AF$2,IF(G16=2,'Team No Bots Locals'!$AG$2,IF(G16=3,'Team No Bots Locals'!$AH$2,'Team No Bots Locals'!$AI$2)))</f>
        <v> </v>
      </c>
      <c r="J16" s="10">
        <v>3</v>
      </c>
      <c r="K16" s="33" t="s">
        <v>244</v>
      </c>
      <c r="L16" s="33">
        <v>60</v>
      </c>
      <c r="M16" s="37"/>
      <c r="N16" s="37"/>
      <c r="O16" s="37"/>
      <c r="P16" s="37"/>
      <c r="Q16" s="37"/>
      <c r="R16" s="37"/>
      <c r="S16" s="37"/>
      <c r="T16" s="37"/>
    </row>
    <row r="17" spans="1:20" ht="12.75">
      <c r="A17" s="11" t="str">
        <f>'Team No Bots Locals'!A17</f>
        <v>Kenton Blythewood</v>
      </c>
      <c r="B17" s="10" t="str">
        <f>'Team No Bots Locals'!C17</f>
        <v>Zim</v>
      </c>
      <c r="C17" s="11">
        <f>SUM('Team No Bots Locals'!E17:G17)</f>
        <v>0</v>
      </c>
      <c r="D17" s="11">
        <f>SUM('Team No Bots Locals'!I17:K17)</f>
        <v>60</v>
      </c>
      <c r="E17" s="11">
        <f>SUM('Team No Bots Locals'!M17:O17)</f>
        <v>0</v>
      </c>
      <c r="F17" s="11">
        <f t="shared" si="2"/>
        <v>60</v>
      </c>
      <c r="G17" s="10">
        <f t="shared" si="3"/>
        <v>6</v>
      </c>
      <c r="H17" s="8" t="str">
        <f>IF(G17=1,'Team No Bots Locals'!$AF$2,IF(G17=2,'Team No Bots Locals'!$AG$2,IF(G17=3,'Team No Bots Locals'!$AH$2,'Team No Bots Locals'!$AI$2)))</f>
        <v> </v>
      </c>
      <c r="J17" s="10">
        <v>4</v>
      </c>
      <c r="K17" s="33" t="s">
        <v>246</v>
      </c>
      <c r="L17" s="33">
        <v>57</v>
      </c>
      <c r="M17" s="36"/>
      <c r="N17" s="36"/>
      <c r="O17" s="36"/>
      <c r="P17" s="36"/>
      <c r="Q17" s="36"/>
      <c r="R17" s="36"/>
      <c r="S17" s="36"/>
      <c r="T17" s="36"/>
    </row>
    <row r="18" spans="1:20" ht="12.75">
      <c r="A18" s="20" t="str">
        <f>'Team No Bots Locals'!A18</f>
        <v>Reece Lowden-Stoole</v>
      </c>
      <c r="B18" s="9" t="str">
        <f>'Team No Bots Locals'!C18</f>
        <v>Zim</v>
      </c>
      <c r="C18" s="20">
        <f>SUM('Team No Bots Locals'!E18:G18)</f>
        <v>0</v>
      </c>
      <c r="D18" s="20">
        <f>SUM('Team No Bots Locals'!I18:K18)</f>
        <v>36</v>
      </c>
      <c r="E18" s="20">
        <f>SUM('Team No Bots Locals'!M18:O18)</f>
        <v>0</v>
      </c>
      <c r="F18" s="20">
        <f t="shared" si="2"/>
        <v>36</v>
      </c>
      <c r="G18" s="9">
        <f t="shared" si="3"/>
        <v>7</v>
      </c>
      <c r="H18" s="8" t="str">
        <f>IF(G18=1,'Team No Bots Locals'!$AF$2,IF(G18=2,'Team No Bots Locals'!$AG$2,IF(G18=3,'Team No Bots Locals'!$AH$2,'Team No Bots Locals'!$AI$2)))</f>
        <v> </v>
      </c>
      <c r="J18" s="35"/>
      <c r="K18" s="12"/>
      <c r="L18" s="12"/>
      <c r="M18" s="34"/>
      <c r="N18" s="34"/>
      <c r="O18" s="34"/>
      <c r="P18" s="34"/>
      <c r="Q18" s="34"/>
      <c r="R18" s="34"/>
      <c r="S18" s="34"/>
      <c r="T18" s="34"/>
    </row>
    <row r="19" spans="10:20" ht="12.75">
      <c r="J19" s="8" t="s">
        <v>234</v>
      </c>
      <c r="K19" s="63" t="s">
        <v>231</v>
      </c>
      <c r="L19" s="64"/>
      <c r="M19" s="12"/>
      <c r="N19" s="12"/>
      <c r="O19" s="12"/>
      <c r="P19" s="12"/>
      <c r="Q19" s="12"/>
      <c r="R19" s="12"/>
      <c r="S19" s="12"/>
      <c r="T19" s="12"/>
    </row>
    <row r="20" spans="1:20" ht="12.75">
      <c r="A20" s="7" t="str">
        <f>'Team No Bots Locals'!A21</f>
        <v>MX85</v>
      </c>
      <c r="B20" s="8" t="str">
        <f>'Team No Bots Locals'!C21</f>
        <v>Country</v>
      </c>
      <c r="C20" s="8" t="str">
        <f>'Team No Bots Locals'!R21</f>
        <v>Lusaka</v>
      </c>
      <c r="D20" s="8" t="str">
        <f>'Team No Bots Locals'!S21</f>
        <v>Harare</v>
      </c>
      <c r="E20" s="8" t="str">
        <f>'Team No Bots Locals'!T21</f>
        <v>Francistown</v>
      </c>
      <c r="F20" s="8" t="str">
        <f>'Team No Bots Locals'!U21</f>
        <v>Total</v>
      </c>
      <c r="G20" s="8" t="s">
        <v>74</v>
      </c>
      <c r="H20" s="8" t="s">
        <v>98</v>
      </c>
      <c r="J20" s="10">
        <v>1</v>
      </c>
      <c r="K20" s="33" t="s">
        <v>237</v>
      </c>
      <c r="L20" s="33">
        <v>75</v>
      </c>
      <c r="M20" s="12"/>
      <c r="N20" s="12"/>
      <c r="O20" s="12"/>
      <c r="P20" s="12"/>
      <c r="Q20" s="12"/>
      <c r="R20" s="12"/>
      <c r="S20" s="12"/>
      <c r="T20" s="12"/>
    </row>
    <row r="21" spans="1:20" ht="12.75">
      <c r="A21" s="20" t="str">
        <f>'Team No Bots Locals'!A32</f>
        <v>Joshua Potts</v>
      </c>
      <c r="B21" s="9" t="str">
        <f>'Team No Bots Locals'!C32</f>
        <v>Bot</v>
      </c>
      <c r="C21" s="20">
        <f>SUM('Team No Bots Locals'!E32:G32)</f>
        <v>52</v>
      </c>
      <c r="D21" s="20">
        <f>SUM('Team No Bots Locals'!I32:K32)</f>
        <v>55</v>
      </c>
      <c r="E21" s="20">
        <f>SUM('Team No Bots Locals'!M32:O32)</f>
        <v>60</v>
      </c>
      <c r="F21" s="20">
        <f aca="true" t="shared" si="4" ref="F21:F31">SUM(C21:E21)</f>
        <v>167</v>
      </c>
      <c r="G21" s="9">
        <f aca="true" t="shared" si="5" ref="G21:G27">RANK(F21,$F$21:$F$31)</f>
        <v>1</v>
      </c>
      <c r="H21" s="8" t="str">
        <f>IF(G21=1,'Team No Bots Locals'!$AF$2,IF(G21=2,'Team No Bots Locals'!$AG$2,IF(G21=3,'Team No Bots Locals'!$AH$2,'Team No Bots Locals'!$AI$2)))</f>
        <v>Gold</v>
      </c>
      <c r="J21" s="10">
        <v>2</v>
      </c>
      <c r="K21" s="33" t="s">
        <v>241</v>
      </c>
      <c r="L21" s="33">
        <v>66</v>
      </c>
      <c r="M21" s="12"/>
      <c r="N21" s="12"/>
      <c r="O21" s="12"/>
      <c r="P21" s="12"/>
      <c r="Q21" s="12"/>
      <c r="R21" s="12"/>
      <c r="S21" s="12"/>
      <c r="T21" s="12"/>
    </row>
    <row r="22" spans="1:20" ht="12.75">
      <c r="A22" s="11" t="str">
        <f>'Team No Bots Locals'!A24</f>
        <v>Jenna Bohling</v>
      </c>
      <c r="B22" s="10" t="str">
        <f>'Team No Bots Locals'!C24</f>
        <v>Zam</v>
      </c>
      <c r="C22" s="11">
        <f>SUM('Team No Bots Locals'!E24:G24)</f>
        <v>53</v>
      </c>
      <c r="D22" s="11">
        <f>SUM('Team No Bots Locals'!I24:K24)</f>
        <v>50</v>
      </c>
      <c r="E22" s="11">
        <f>SUM('Team No Bots Locals'!M24:O24)</f>
        <v>57</v>
      </c>
      <c r="F22" s="11">
        <f t="shared" si="4"/>
        <v>160</v>
      </c>
      <c r="G22" s="10">
        <f t="shared" si="5"/>
        <v>2</v>
      </c>
      <c r="H22" s="8" t="str">
        <f>IF(G22=1,'Team No Bots Locals'!$AF$2,IF(G22=2,'Team No Bots Locals'!$AG$2,IF(G22=3,'Team No Bots Locals'!$AH$2,'Team No Bots Locals'!$AI$2)))</f>
        <v>Silver</v>
      </c>
      <c r="J22" s="35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12.75">
      <c r="A23" s="20" t="str">
        <f>'Team No Bots Locals'!A28</f>
        <v>Tafadzwa Mawarire</v>
      </c>
      <c r="B23" s="9" t="str">
        <f>'Team No Bots Locals'!C28</f>
        <v>Zim</v>
      </c>
      <c r="C23" s="20">
        <f>SUM('Team No Bots Locals'!E28:G28)</f>
        <v>0</v>
      </c>
      <c r="D23" s="20">
        <f>SUM('Team No Bots Locals'!I28:K28)</f>
        <v>69</v>
      </c>
      <c r="E23" s="20">
        <f>SUM('Team No Bots Locals'!M28:O28)</f>
        <v>75</v>
      </c>
      <c r="F23" s="20">
        <f t="shared" si="4"/>
        <v>144</v>
      </c>
      <c r="G23" s="9">
        <f t="shared" si="5"/>
        <v>3</v>
      </c>
      <c r="H23" s="8" t="str">
        <f>IF(G23=1,'Team No Bots Locals'!$AF$2,IF(G23=2,'Team No Bots Locals'!$AG$2,IF(G23=3,'Team No Bots Locals'!$AH$2,'Team No Bots Locals'!$AI$2)))</f>
        <v>Bronze</v>
      </c>
      <c r="J23" s="8" t="s">
        <v>234</v>
      </c>
      <c r="K23" s="63" t="s">
        <v>232</v>
      </c>
      <c r="L23" s="64"/>
      <c r="M23" s="12"/>
      <c r="N23" s="12"/>
      <c r="O23" s="12"/>
      <c r="P23" s="37"/>
      <c r="Q23" s="37"/>
      <c r="R23" s="37"/>
      <c r="S23" s="37"/>
      <c r="T23" s="37"/>
    </row>
    <row r="24" spans="1:20" ht="12.75">
      <c r="A24" s="11" t="str">
        <f>'Team No Bots Locals'!A26</f>
        <v>Regan Wasmuth</v>
      </c>
      <c r="B24" s="10" t="str">
        <f>'Team No Bots Locals'!C26</f>
        <v>Zim</v>
      </c>
      <c r="C24" s="11">
        <f>SUM('Team No Bots Locals'!E26:G26)</f>
        <v>63</v>
      </c>
      <c r="D24" s="11">
        <f>SUM('Team No Bots Locals'!I26:K26)</f>
        <v>72</v>
      </c>
      <c r="E24" s="11">
        <f>SUM('Team No Bots Locals'!M26:O26)</f>
        <v>0</v>
      </c>
      <c r="F24" s="11">
        <f t="shared" si="4"/>
        <v>135</v>
      </c>
      <c r="G24" s="10">
        <f t="shared" si="5"/>
        <v>4</v>
      </c>
      <c r="H24" s="8" t="str">
        <f>IF(G24=1,'Team No Bots Locals'!$AF$2,IF(G24=2,'Team No Bots Locals'!$AG$2,IF(G24=3,'Team No Bots Locals'!$AH$2,'Team No Bots Locals'!$AI$2)))</f>
        <v> </v>
      </c>
      <c r="J24" s="10">
        <v>1</v>
      </c>
      <c r="K24" s="33" t="s">
        <v>236</v>
      </c>
      <c r="L24" s="33">
        <v>75</v>
      </c>
      <c r="M24" s="12"/>
      <c r="N24" s="12"/>
      <c r="O24" s="12"/>
      <c r="P24" s="37"/>
      <c r="Q24" s="37"/>
      <c r="R24" s="37"/>
      <c r="S24" s="37"/>
      <c r="T24" s="37"/>
    </row>
    <row r="25" spans="1:20" ht="12.75">
      <c r="A25" s="20" t="str">
        <f>'Team No Bots Locals'!A29</f>
        <v>Mike Mawarire</v>
      </c>
      <c r="B25" s="9" t="str">
        <f>'Team No Bots Locals'!C29</f>
        <v>Zim</v>
      </c>
      <c r="C25" s="20">
        <f>SUM('Team No Bots Locals'!E29:G29)</f>
        <v>0</v>
      </c>
      <c r="D25" s="20">
        <f>SUM('Team No Bots Locals'!I29:K29)</f>
        <v>60</v>
      </c>
      <c r="E25" s="20">
        <f>SUM('Team No Bots Locals'!M29:O29)</f>
        <v>66</v>
      </c>
      <c r="F25" s="20">
        <f t="shared" si="4"/>
        <v>126</v>
      </c>
      <c r="G25" s="9">
        <f t="shared" si="5"/>
        <v>5</v>
      </c>
      <c r="H25" s="8" t="str">
        <f>IF(G25=1,'Team No Bots Locals'!$AF$2,IF(G25=2,'Team No Bots Locals'!$AG$2,IF(G25=3,'Team No Bots Locals'!$AH$2,'Team No Bots Locals'!$AI$2)))</f>
        <v> </v>
      </c>
      <c r="J25" s="10">
        <v>2</v>
      </c>
      <c r="K25" s="33" t="s">
        <v>240</v>
      </c>
      <c r="L25" s="33">
        <v>66</v>
      </c>
      <c r="M25" s="12"/>
      <c r="N25" s="12"/>
      <c r="O25" s="12"/>
      <c r="P25" s="36"/>
      <c r="Q25" s="36"/>
      <c r="R25" s="36"/>
      <c r="S25" s="36"/>
      <c r="T25" s="36"/>
    </row>
    <row r="26" spans="1:20" ht="12.75">
      <c r="A26" s="11" t="str">
        <f>'Team No Bots Locals'!A25</f>
        <v>Hayden Silk</v>
      </c>
      <c r="B26" s="10" t="str">
        <f>'Team No Bots Locals'!C25</f>
        <v>Zim</v>
      </c>
      <c r="C26" s="11">
        <f>SUM('Team No Bots Locals'!E25:G25)</f>
        <v>75</v>
      </c>
      <c r="D26" s="11">
        <f>SUM('Team No Bots Locals'!I25:K25)</f>
        <v>0</v>
      </c>
      <c r="E26" s="11">
        <f>SUM('Team No Bots Locals'!M25:O25)</f>
        <v>0</v>
      </c>
      <c r="F26" s="11">
        <f t="shared" si="4"/>
        <v>75</v>
      </c>
      <c r="G26" s="10">
        <f t="shared" si="5"/>
        <v>6</v>
      </c>
      <c r="H26" s="8" t="str">
        <f>IF(G26=1,'Team No Bots Locals'!$AF$2,IF(G26=2,'Team No Bots Locals'!$AG$2,IF(G26=3,'Team No Bots Locals'!$AH$2,'Team No Bots Locals'!$AI$2)))</f>
        <v> </v>
      </c>
      <c r="J26" s="35"/>
      <c r="K26" s="12"/>
      <c r="L26" s="12"/>
      <c r="M26" s="12"/>
      <c r="N26" s="12"/>
      <c r="O26" s="12"/>
      <c r="P26" s="34"/>
      <c r="Q26" s="34"/>
      <c r="R26" s="34"/>
      <c r="S26" s="34"/>
      <c r="T26" s="34"/>
    </row>
    <row r="27" spans="1:20" ht="12.75">
      <c r="A27" s="20" t="str">
        <f>'Team No Bots Locals'!A22</f>
        <v>Scott Heygate</v>
      </c>
      <c r="B27" s="9" t="str">
        <f>'Team No Bots Locals'!C22</f>
        <v>Zam</v>
      </c>
      <c r="C27" s="20">
        <f>SUM('Team No Bots Locals'!E22:G22)</f>
        <v>60</v>
      </c>
      <c r="D27" s="20">
        <f>SUM('Team No Bots Locals'!I22:K22)</f>
        <v>0</v>
      </c>
      <c r="E27" s="20">
        <f>SUM('Team No Bots Locals'!M22:O22)</f>
        <v>0</v>
      </c>
      <c r="F27" s="20">
        <f t="shared" si="4"/>
        <v>60</v>
      </c>
      <c r="G27" s="9">
        <f t="shared" si="5"/>
        <v>7</v>
      </c>
      <c r="H27" s="8" t="str">
        <f>IF(G27=1,'Team No Bots Locals'!$AF$2,IF(G27=2,'Team No Bots Locals'!$AG$2,IF(G27=3,'Team No Bots Locals'!$AH$2,'Team No Bots Locals'!$AI$2)))</f>
        <v> </v>
      </c>
      <c r="J27" s="8" t="s">
        <v>234</v>
      </c>
      <c r="K27" s="63" t="s">
        <v>233</v>
      </c>
      <c r="L27" s="64"/>
      <c r="M27" s="12"/>
      <c r="N27" s="12"/>
      <c r="O27" s="12"/>
      <c r="P27" s="12"/>
      <c r="Q27" s="12"/>
      <c r="R27" s="12"/>
      <c r="S27" s="12"/>
      <c r="T27" s="12"/>
    </row>
    <row r="28" spans="1:20" ht="12.75">
      <c r="A28" s="11" t="str">
        <f>'Team No Bots Locals'!A23</f>
        <v>Leah Heygate</v>
      </c>
      <c r="B28" s="10" t="str">
        <f>'Team No Bots Locals'!C23</f>
        <v>Zam</v>
      </c>
      <c r="C28" s="11">
        <f>SUM('Team No Bots Locals'!E23:G23)</f>
        <v>60</v>
      </c>
      <c r="D28" s="11">
        <f>SUM('Team No Bots Locals'!I23:K23)</f>
        <v>0</v>
      </c>
      <c r="E28" s="11">
        <f>SUM('Team No Bots Locals'!M23:O23)</f>
        <v>0</v>
      </c>
      <c r="F28" s="11">
        <f t="shared" si="4"/>
        <v>60</v>
      </c>
      <c r="G28" s="10">
        <v>8</v>
      </c>
      <c r="H28" s="8" t="str">
        <f>IF(G28=1,'Team No Bots Locals'!$AF$2,IF(G28=2,'Team No Bots Locals'!$AG$2,IF(G28=3,'Team No Bots Locals'!$AH$2,'Team No Bots Locals'!$AI$2)))</f>
        <v> </v>
      </c>
      <c r="J28" s="10">
        <v>1</v>
      </c>
      <c r="K28" s="33" t="s">
        <v>235</v>
      </c>
      <c r="L28" s="33">
        <v>75</v>
      </c>
      <c r="M28" s="12"/>
      <c r="N28" s="12"/>
      <c r="O28" s="12"/>
      <c r="P28" s="12"/>
      <c r="Q28" s="12"/>
      <c r="R28" s="12"/>
      <c r="S28" s="12"/>
      <c r="T28" s="12"/>
    </row>
    <row r="29" spans="1:20" ht="12.75">
      <c r="A29" s="20" t="str">
        <f>'Team No Bots Locals'!A30</f>
        <v>Aiden Van Breda</v>
      </c>
      <c r="B29" s="9" t="str">
        <f>'Team No Bots Locals'!C30</f>
        <v>Zim</v>
      </c>
      <c r="C29" s="20">
        <f>SUM('Team No Bots Locals'!E30:G30)</f>
        <v>0</v>
      </c>
      <c r="D29" s="20">
        <f>SUM('Team No Bots Locals'!I30:K30)</f>
        <v>56</v>
      </c>
      <c r="E29" s="20">
        <f>SUM('Team No Bots Locals'!M30:O30)</f>
        <v>0</v>
      </c>
      <c r="F29" s="20">
        <f t="shared" si="4"/>
        <v>56</v>
      </c>
      <c r="G29" s="9">
        <f>RANK(F29,$F$21:$F$31)</f>
        <v>9</v>
      </c>
      <c r="H29" s="8" t="str">
        <f>IF(G29=1,'Team No Bots Locals'!$AF$2,IF(G29=2,'Team No Bots Locals'!$AG$2,IF(G29=3,'Team No Bots Locals'!$AH$2,'Team No Bots Locals'!$AI$2)))</f>
        <v> </v>
      </c>
      <c r="J29" s="35"/>
      <c r="K29" s="12"/>
      <c r="L29" s="12"/>
      <c r="M29" s="12"/>
      <c r="N29" s="12"/>
      <c r="O29" s="12"/>
      <c r="P29" s="37"/>
      <c r="Q29" s="37"/>
      <c r="R29" s="37"/>
      <c r="S29" s="37"/>
      <c r="T29" s="37"/>
    </row>
    <row r="30" spans="1:20" ht="12.75">
      <c r="A30" s="11" t="str">
        <f>'Team No Bots Locals'!A31</f>
        <v>Liam Robinson</v>
      </c>
      <c r="B30" s="10" t="str">
        <f>'Team No Bots Locals'!C31</f>
        <v>Zim</v>
      </c>
      <c r="C30" s="11">
        <f>SUM('Team No Bots Locals'!E31:G31)</f>
        <v>0</v>
      </c>
      <c r="D30" s="11">
        <f>SUM('Team No Bots Locals'!I31:K31)</f>
        <v>49</v>
      </c>
      <c r="E30" s="11">
        <f>SUM('Team No Bots Locals'!M31:O31)</f>
        <v>0</v>
      </c>
      <c r="F30" s="11">
        <f t="shared" si="4"/>
        <v>49</v>
      </c>
      <c r="G30" s="10">
        <f>RANK(F30,$F$21:$F$31)</f>
        <v>10</v>
      </c>
      <c r="H30" s="8" t="str">
        <f>IF(G30=1,'Team No Bots Locals'!$AF$2,IF(G30=2,'Team No Bots Locals'!$AG$2,IF(G30=3,'Team No Bots Locals'!$AH$2,'Team No Bots Locals'!$AI$2)))</f>
        <v> </v>
      </c>
      <c r="J30" s="35"/>
      <c r="K30" s="12"/>
      <c r="L30" s="12"/>
      <c r="M30" s="12"/>
      <c r="N30" s="12"/>
      <c r="O30" s="12"/>
      <c r="P30" s="37"/>
      <c r="Q30" s="37"/>
      <c r="R30" s="37"/>
      <c r="S30" s="37"/>
      <c r="T30" s="37"/>
    </row>
    <row r="31" spans="1:20" ht="12.75">
      <c r="A31" s="20" t="str">
        <f>'Team No Bots Locals'!A27</f>
        <v>Wade Ashwell</v>
      </c>
      <c r="B31" s="9" t="str">
        <f>'Team No Bots Locals'!C27</f>
        <v>Zim</v>
      </c>
      <c r="C31" s="20">
        <f>SUM('Team No Bots Locals'!E27:G27)</f>
        <v>0</v>
      </c>
      <c r="D31" s="40">
        <f>SUM('Team No Bots Locals'!I27:K27)</f>
        <v>0</v>
      </c>
      <c r="E31" s="20">
        <f>SUM('Team No Bots Locals'!M27:O27)</f>
        <v>0</v>
      </c>
      <c r="F31" s="20">
        <f t="shared" si="4"/>
        <v>0</v>
      </c>
      <c r="G31" s="9">
        <f>RANK(F31,$F$21:$F$31)</f>
        <v>11</v>
      </c>
      <c r="H31" s="38" t="str">
        <f>IF(G31=1,'Team No Bots Locals'!$AF$2,IF(G31=2,'Team No Bots Locals'!$AG$2,IF(G31=3,'Team No Bots Locals'!$AH$2,'Team No Bots Locals'!$AI$2)))</f>
        <v> </v>
      </c>
      <c r="J31" s="38" t="str">
        <f>IF(I31=1,'Team No Bots Locals'!$AF$2,IF(I31=2,'Team No Bots Locals'!$AG$2,IF(I31=3,'Team No Bots Locals'!$AH$2,'Team No Bots Locals'!$AI$2)))</f>
        <v> </v>
      </c>
      <c r="K31" s="39" t="s">
        <v>250</v>
      </c>
      <c r="L31" s="12"/>
      <c r="M31" s="12"/>
      <c r="N31" s="12"/>
      <c r="O31" s="12"/>
      <c r="P31" s="36"/>
      <c r="Q31" s="36"/>
      <c r="R31" s="36"/>
      <c r="S31" s="36"/>
      <c r="T31" s="36"/>
    </row>
    <row r="32" spans="2:20" ht="12.75">
      <c r="B32" s="4"/>
      <c r="H32" s="1"/>
      <c r="J32" s="35"/>
      <c r="K32" s="12"/>
      <c r="L32" s="12"/>
      <c r="M32" s="12"/>
      <c r="N32" s="12"/>
      <c r="O32" s="12"/>
      <c r="P32" s="34"/>
      <c r="Q32" s="34"/>
      <c r="R32" s="34"/>
      <c r="S32" s="34"/>
      <c r="T32" s="34"/>
    </row>
    <row r="33" spans="2:20" ht="12.75">
      <c r="B33" s="4"/>
      <c r="H33" s="1"/>
      <c r="J33" s="35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2.75">
      <c r="A34" s="7" t="str">
        <f>'Team No Bots Locals'!A34</f>
        <v>MX Vets</v>
      </c>
      <c r="B34" s="8" t="str">
        <f>'Team No Bots Locals'!C34</f>
        <v>Country</v>
      </c>
      <c r="C34" s="8" t="str">
        <f>'Team No Bots Locals'!R34</f>
        <v>Lusaka</v>
      </c>
      <c r="D34" s="8" t="str">
        <f>'Team No Bots Locals'!S34</f>
        <v>Harare</v>
      </c>
      <c r="E34" s="8" t="str">
        <f>'Team No Bots Locals'!T34</f>
        <v>Francistown</v>
      </c>
      <c r="F34" s="8" t="str">
        <f>'Team No Bots Locals'!U34</f>
        <v>Total</v>
      </c>
      <c r="G34" s="8" t="s">
        <v>74</v>
      </c>
      <c r="H34" s="8" t="s">
        <v>98</v>
      </c>
      <c r="J34" s="35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12.75">
      <c r="A35" s="20" t="str">
        <f>'Team No Bots Locals'!A35</f>
        <v>Dale Holliday</v>
      </c>
      <c r="B35" s="9" t="str">
        <f>'Team No Bots Locals'!C35</f>
        <v>Zam</v>
      </c>
      <c r="C35" s="20">
        <f>SUM('Team No Bots Locals'!E35:G35)</f>
        <v>75</v>
      </c>
      <c r="D35" s="20">
        <f>SUM('Team No Bots Locals'!I35:K35)</f>
        <v>75</v>
      </c>
      <c r="E35" s="20">
        <f>SUM('Team No Bots Locals'!M35:O35)</f>
        <v>75</v>
      </c>
      <c r="F35" s="20">
        <f aca="true" t="shared" si="6" ref="F35:F43">SUM(C35:E35)</f>
        <v>225</v>
      </c>
      <c r="G35" s="9">
        <f aca="true" t="shared" si="7" ref="G35:G43">RANK(F35,$F$35:$F$43)</f>
        <v>1</v>
      </c>
      <c r="H35" s="8" t="str">
        <f>IF(G35=1,'Team No Bots Locals'!$AF$2,IF(G35=2,'Team No Bots Locals'!$AG$2,IF(G35=3,'Team No Bots Locals'!$AH$2,'Team No Bots Locals'!$AI$2)))</f>
        <v>Gold</v>
      </c>
      <c r="J35" s="35"/>
      <c r="K35" s="12"/>
      <c r="L35" s="12"/>
      <c r="M35" s="12"/>
      <c r="N35" s="12"/>
      <c r="O35" s="12"/>
      <c r="P35" s="37"/>
      <c r="Q35" s="37"/>
      <c r="R35" s="37"/>
      <c r="S35" s="37"/>
      <c r="T35" s="37"/>
    </row>
    <row r="36" spans="1:20" ht="12.75">
      <c r="A36" s="11" t="str">
        <f>'Team No Bots Locals'!A40</f>
        <v>Lofty Versveld</v>
      </c>
      <c r="B36" s="10" t="str">
        <f>'Team No Bots Locals'!C40</f>
        <v>Zim</v>
      </c>
      <c r="C36" s="11">
        <f>SUM('Team No Bots Locals'!E40:G40)</f>
        <v>36</v>
      </c>
      <c r="D36" s="11">
        <f>SUM('Team No Bots Locals'!I40:K40)</f>
        <v>58</v>
      </c>
      <c r="E36" s="11">
        <f>SUM('Team No Bots Locals'!M40:O40)</f>
        <v>66</v>
      </c>
      <c r="F36" s="11">
        <f t="shared" si="6"/>
        <v>160</v>
      </c>
      <c r="G36" s="10">
        <f t="shared" si="7"/>
        <v>2</v>
      </c>
      <c r="H36" s="8" t="str">
        <f>IF(G36=1,'Team No Bots Locals'!$AF$2,IF(G36=2,'Team No Bots Locals'!$AG$2,IF(G36=3,'Team No Bots Locals'!$AH$2,'Team No Bots Locals'!$AI$2)))</f>
        <v>Silver</v>
      </c>
      <c r="J36" s="36"/>
      <c r="K36" s="36"/>
      <c r="L36" s="36"/>
      <c r="M36" s="12"/>
      <c r="N36" s="12"/>
      <c r="O36" s="12"/>
      <c r="P36" s="37"/>
      <c r="Q36" s="37"/>
      <c r="R36" s="37"/>
      <c r="S36" s="37"/>
      <c r="T36" s="37"/>
    </row>
    <row r="37" spans="1:20" ht="12.75">
      <c r="A37" s="20" t="str">
        <f>'Team No Bots Locals'!A37</f>
        <v>Mark Bradford</v>
      </c>
      <c r="B37" s="9" t="str">
        <f>'Team No Bots Locals'!C37</f>
        <v>Zam</v>
      </c>
      <c r="C37" s="20">
        <f>SUM('Team No Bots Locals'!E37:G37)</f>
        <v>60</v>
      </c>
      <c r="D37" s="20">
        <f>SUM('Team No Bots Locals'!I37:K37)</f>
        <v>54</v>
      </c>
      <c r="E37" s="20">
        <f>SUM('Team No Bots Locals'!M37:O37)</f>
        <v>0</v>
      </c>
      <c r="F37" s="20">
        <f t="shared" si="6"/>
        <v>114</v>
      </c>
      <c r="G37" s="9">
        <f t="shared" si="7"/>
        <v>3</v>
      </c>
      <c r="H37" s="8" t="str">
        <f>IF(G37=1,'Team No Bots Locals'!$AF$2,IF(G37=2,'Team No Bots Locals'!$AG$2,IF(G37=3,'Team No Bots Locals'!$AH$2,'Team No Bots Locals'!$AI$2)))</f>
        <v>Bronze</v>
      </c>
      <c r="J37" s="36"/>
      <c r="K37" s="34"/>
      <c r="L37" s="34"/>
      <c r="M37" s="36"/>
      <c r="N37" s="36"/>
      <c r="O37" s="36"/>
      <c r="P37" s="36"/>
      <c r="Q37" s="36"/>
      <c r="R37" s="36"/>
      <c r="S37" s="36"/>
      <c r="T37" s="36"/>
    </row>
    <row r="38" spans="1:20" ht="12.75">
      <c r="A38" s="11" t="str">
        <f>'Team No Bots Locals'!A41</f>
        <v>Blaize Thomas</v>
      </c>
      <c r="B38" s="10" t="str">
        <f>'Team No Bots Locals'!C41</f>
        <v>Zim</v>
      </c>
      <c r="C38" s="11">
        <f>SUM('Team No Bots Locals'!E41:G41)</f>
        <v>0</v>
      </c>
      <c r="D38" s="11">
        <f>SUM('Team No Bots Locals'!I41:K41)</f>
        <v>66</v>
      </c>
      <c r="E38" s="11">
        <f>SUM('Team No Bots Locals'!M41:O41)</f>
        <v>0</v>
      </c>
      <c r="F38" s="11">
        <f t="shared" si="6"/>
        <v>66</v>
      </c>
      <c r="G38" s="10">
        <f t="shared" si="7"/>
        <v>4</v>
      </c>
      <c r="H38" s="8" t="str">
        <f>IF(G38=1,'Team No Bots Locals'!$AF$2,IF(G38=2,'Team No Bots Locals'!$AG$2,IF(G38=3,'Team No Bots Locals'!$AH$2,'Team No Bots Locals'!$AI$2)))</f>
        <v> </v>
      </c>
      <c r="J38" s="35"/>
      <c r="K38" s="12"/>
      <c r="L38" s="12"/>
      <c r="M38" s="34"/>
      <c r="N38" s="34"/>
      <c r="O38" s="34"/>
      <c r="P38" s="34"/>
      <c r="Q38" s="34"/>
      <c r="R38" s="34"/>
      <c r="S38" s="34"/>
      <c r="T38" s="34"/>
    </row>
    <row r="39" spans="1:20" ht="12.75">
      <c r="A39" s="20" t="str">
        <f>'Team No Bots Locals'!A36</f>
        <v>Nick Heygate</v>
      </c>
      <c r="B39" s="9" t="str">
        <f>'Team No Bots Locals'!C36</f>
        <v>Zam</v>
      </c>
      <c r="C39" s="20">
        <f>SUM('Team No Bots Locals'!E36:G36)</f>
        <v>66</v>
      </c>
      <c r="D39" s="20">
        <f>SUM('Team No Bots Locals'!I36:K36)</f>
        <v>0</v>
      </c>
      <c r="E39" s="20">
        <f>SUM('Team No Bots Locals'!M36:O36)</f>
        <v>0</v>
      </c>
      <c r="F39" s="20">
        <f t="shared" si="6"/>
        <v>66</v>
      </c>
      <c r="G39" s="9">
        <f t="shared" si="7"/>
        <v>4</v>
      </c>
      <c r="H39" s="8" t="str">
        <f>IF(G39=1,'Team No Bots Locals'!$AF$2,IF(G39=2,'Team No Bots Locals'!$AG$2,IF(G39=3,'Team No Bots Locals'!$AH$2,'Team No Bots Locals'!$AI$2)))</f>
        <v> </v>
      </c>
      <c r="M39" s="12"/>
      <c r="N39" s="12"/>
      <c r="O39" s="12"/>
      <c r="P39" s="12"/>
      <c r="Q39" s="12"/>
      <c r="R39" s="12"/>
      <c r="S39" s="12"/>
      <c r="T39" s="12"/>
    </row>
    <row r="40" spans="1:8" ht="12.75">
      <c r="A40" s="11" t="str">
        <f>'Team No Bots Locals'!A42</f>
        <v>Shane Thomas</v>
      </c>
      <c r="B40" s="10" t="str">
        <f>'Team No Bots Locals'!C42</f>
        <v>Zim</v>
      </c>
      <c r="C40" s="11">
        <f>SUM('Team No Bots Locals'!E42:G42)</f>
        <v>0</v>
      </c>
      <c r="D40" s="11">
        <f>SUM('Team No Bots Locals'!I42:K42)</f>
        <v>59</v>
      </c>
      <c r="E40" s="11">
        <f>SUM('Team No Bots Locals'!M42:O42)</f>
        <v>0</v>
      </c>
      <c r="F40" s="11">
        <f t="shared" si="6"/>
        <v>59</v>
      </c>
      <c r="G40" s="10">
        <f t="shared" si="7"/>
        <v>6</v>
      </c>
      <c r="H40" s="8" t="str">
        <f>IF(G40=1,'Team No Bots Locals'!$AF$2,IF(G40=2,'Team No Bots Locals'!$AG$2,IF(G40=3,'Team No Bots Locals'!$AH$2,'Team No Bots Locals'!$AI$2)))</f>
        <v> </v>
      </c>
    </row>
    <row r="41" spans="1:8" ht="12.75">
      <c r="A41" s="20" t="str">
        <f>'Team No Bots Locals'!A38</f>
        <v>Nick Frangeskides</v>
      </c>
      <c r="B41" s="9" t="str">
        <f>'Team No Bots Locals'!C38</f>
        <v>Zam</v>
      </c>
      <c r="C41" s="20">
        <f>SUM('Team No Bots Locals'!E38:G38)</f>
        <v>56</v>
      </c>
      <c r="D41" s="20">
        <f>SUM('Team No Bots Locals'!I38:K38)</f>
        <v>0</v>
      </c>
      <c r="E41" s="20">
        <f>SUM('Team No Bots Locals'!M38:O38)</f>
        <v>0</v>
      </c>
      <c r="F41" s="20">
        <f t="shared" si="6"/>
        <v>56</v>
      </c>
      <c r="G41" s="9">
        <f t="shared" si="7"/>
        <v>7</v>
      </c>
      <c r="H41" s="8" t="str">
        <f>IF(G41=1,'Team No Bots Locals'!$AF$2,IF(G41=2,'Team No Bots Locals'!$AG$2,IF(G41=3,'Team No Bots Locals'!$AH$2,'Team No Bots Locals'!$AI$2)))</f>
        <v> </v>
      </c>
    </row>
    <row r="42" spans="1:8" ht="12.75">
      <c r="A42" s="11" t="str">
        <f>'Team No Bots Locals'!A39</f>
        <v>Mauro Guardigli</v>
      </c>
      <c r="B42" s="10" t="str">
        <f>'Team No Bots Locals'!C39</f>
        <v>Zam</v>
      </c>
      <c r="C42" s="11">
        <f>SUM('Team No Bots Locals'!E39:G39)</f>
        <v>53</v>
      </c>
      <c r="D42" s="11">
        <f>SUM('Team No Bots Locals'!I39:K39)</f>
        <v>0</v>
      </c>
      <c r="E42" s="11">
        <f>SUM('Team No Bots Locals'!M39:O39)</f>
        <v>0</v>
      </c>
      <c r="F42" s="11">
        <f t="shared" si="6"/>
        <v>53</v>
      </c>
      <c r="G42" s="10">
        <f t="shared" si="7"/>
        <v>8</v>
      </c>
      <c r="H42" s="8" t="str">
        <f>IF(G42=1,'Team No Bots Locals'!$AF$2,IF(G42=2,'Team No Bots Locals'!$AG$2,IF(G42=3,'Team No Bots Locals'!$AH$2,'Team No Bots Locals'!$AI$2)))</f>
        <v> </v>
      </c>
    </row>
    <row r="43" spans="1:8" ht="12.75">
      <c r="A43" s="20" t="str">
        <f>'Team No Bots Locals'!A43</f>
        <v>Tony Rowley</v>
      </c>
      <c r="B43" s="9" t="str">
        <f>'Team No Bots Locals'!C43</f>
        <v>Zim</v>
      </c>
      <c r="C43" s="20">
        <f>SUM('Team No Bots Locals'!E43:G43)</f>
        <v>0</v>
      </c>
      <c r="D43" s="20">
        <f>SUM('Team No Bots Locals'!I43:K43)</f>
        <v>51</v>
      </c>
      <c r="E43" s="20">
        <f>SUM('Team No Bots Locals'!M43:O43)</f>
        <v>0</v>
      </c>
      <c r="F43" s="20">
        <f t="shared" si="6"/>
        <v>51</v>
      </c>
      <c r="G43" s="9">
        <f t="shared" si="7"/>
        <v>9</v>
      </c>
      <c r="H43" s="8" t="str">
        <f>IF(G43=1,'Team No Bots Locals'!$AF$2,IF(G43=2,'Team No Bots Locals'!$AG$2,IF(G43=3,'Team No Bots Locals'!$AH$2,'Team No Bots Locals'!$AI$2)))</f>
        <v> </v>
      </c>
    </row>
    <row r="44" spans="2:8" ht="12.75">
      <c r="B44" s="4"/>
      <c r="H44" s="1"/>
    </row>
    <row r="45" spans="1:8" ht="12.75">
      <c r="A45" s="7" t="str">
        <f>'Team No Bots Locals'!A45</f>
        <v>MX2</v>
      </c>
      <c r="B45" s="8" t="str">
        <f>'Team No Bots Locals'!C45</f>
        <v>Country</v>
      </c>
      <c r="C45" s="8" t="str">
        <f>'Team No Bots Locals'!R45</f>
        <v>Lusaka</v>
      </c>
      <c r="D45" s="8" t="str">
        <f>'Team No Bots Locals'!S45</f>
        <v>Harare</v>
      </c>
      <c r="E45" s="8" t="str">
        <f>'Team No Bots Locals'!T45</f>
        <v>Francistown</v>
      </c>
      <c r="F45" s="8" t="str">
        <f>'Team No Bots Locals'!U45</f>
        <v>Total</v>
      </c>
      <c r="G45" s="8" t="s">
        <v>74</v>
      </c>
      <c r="H45" s="8" t="s">
        <v>98</v>
      </c>
    </row>
    <row r="46" spans="1:8" ht="12.75">
      <c r="A46" s="20" t="str">
        <f>'Team No Bots Locals'!A54</f>
        <v>D'Arta Labjoit</v>
      </c>
      <c r="B46" s="9" t="str">
        <f>'Team No Bots Locals'!C54</f>
        <v>Bot</v>
      </c>
      <c r="C46" s="20">
        <f>SUM('Team No Bots Locals'!E54:G54)</f>
        <v>66</v>
      </c>
      <c r="D46" s="20">
        <f>SUM('Team No Bots Locals'!I54:K54)</f>
        <v>44</v>
      </c>
      <c r="E46" s="20">
        <f>SUM('Team No Bots Locals'!M54:O54)</f>
        <v>75</v>
      </c>
      <c r="F46" s="20">
        <f aca="true" t="shared" si="8" ref="F46:F54">SUM(C46:E46)</f>
        <v>185</v>
      </c>
      <c r="G46" s="9">
        <f aca="true" t="shared" si="9" ref="G46:G54">RANK(F46,$F$46:$F$54)</f>
        <v>1</v>
      </c>
      <c r="H46" s="8" t="str">
        <f>IF(G46=1,'Team No Bots Locals'!$AF$2,IF(G46=2,'Team No Bots Locals'!$AG$2,IF(G46=3,'Team No Bots Locals'!$AH$2,'Team No Bots Locals'!$AI$2)))</f>
        <v>Gold</v>
      </c>
    </row>
    <row r="47" spans="1:8" ht="12.75">
      <c r="A47" s="11" t="str">
        <f>'Team No Bots Locals'!A49</f>
        <v>Justin Barrett</v>
      </c>
      <c r="B47" s="10" t="str">
        <f>'Team No Bots Locals'!C49</f>
        <v>Zam</v>
      </c>
      <c r="C47" s="11">
        <f>SUM('Team No Bots Locals'!E49:G49)</f>
        <v>40</v>
      </c>
      <c r="D47" s="11">
        <f>SUM('Team No Bots Locals'!I49:K49)</f>
        <v>58</v>
      </c>
      <c r="E47" s="11">
        <f>SUM('Team No Bots Locals'!M49:O49)</f>
        <v>66</v>
      </c>
      <c r="F47" s="11">
        <f t="shared" si="8"/>
        <v>164</v>
      </c>
      <c r="G47" s="10">
        <f t="shared" si="9"/>
        <v>2</v>
      </c>
      <c r="H47" s="8" t="str">
        <f>IF(G47=1,'Team No Bots Locals'!$AF$2,IF(G47=2,'Team No Bots Locals'!$AG$2,IF(G47=3,'Team No Bots Locals'!$AH$2,'Team No Bots Locals'!$AI$2)))</f>
        <v>Silver</v>
      </c>
    </row>
    <row r="48" spans="1:8" ht="12.75">
      <c r="A48" s="20" t="str">
        <f>'Team No Bots Locals'!A46</f>
        <v>Bradley Lionnet</v>
      </c>
      <c r="B48" s="9" t="str">
        <f>'Team No Bots Locals'!C46</f>
        <v>Zam</v>
      </c>
      <c r="C48" s="20">
        <f>SUM('Team No Bots Locals'!E46:G46)</f>
        <v>75</v>
      </c>
      <c r="D48" s="20">
        <f>SUM('Team No Bots Locals'!I46:K46)</f>
        <v>75</v>
      </c>
      <c r="E48" s="20">
        <f>SUM('Team No Bots Locals'!M46:O46)</f>
        <v>0</v>
      </c>
      <c r="F48" s="20">
        <f t="shared" si="8"/>
        <v>150</v>
      </c>
      <c r="G48" s="9">
        <f t="shared" si="9"/>
        <v>3</v>
      </c>
      <c r="H48" s="8" t="str">
        <f>IF(G48=1,'Team No Bots Locals'!$AF$2,IF(G48=2,'Team No Bots Locals'!$AG$2,IF(G48=3,'Team No Bots Locals'!$AH$2,'Team No Bots Locals'!$AI$2)))</f>
        <v>Bronze</v>
      </c>
    </row>
    <row r="49" spans="1:8" ht="12.75">
      <c r="A49" s="11" t="str">
        <f>'Team No Bots Locals'!A51</f>
        <v>Damon De sousa</v>
      </c>
      <c r="B49" s="10" t="str">
        <f>'Team No Bots Locals'!C51</f>
        <v>Zim</v>
      </c>
      <c r="C49" s="11">
        <f>SUM('Team No Bots Locals'!E51:G51)</f>
        <v>0</v>
      </c>
      <c r="D49" s="11">
        <f>SUM('Team No Bots Locals'!I51:K51)</f>
        <v>62</v>
      </c>
      <c r="E49" s="11">
        <f>SUM('Team No Bots Locals'!M51:O51)</f>
        <v>0</v>
      </c>
      <c r="F49" s="11">
        <f t="shared" si="8"/>
        <v>62</v>
      </c>
      <c r="G49" s="10">
        <f t="shared" si="9"/>
        <v>4</v>
      </c>
      <c r="H49" s="8" t="str">
        <f>IF(G49=1,'Team No Bots Locals'!$AF$2,IF(G49=2,'Team No Bots Locals'!$AG$2,IF(G49=3,'Team No Bots Locals'!$AH$2,'Team No Bots Locals'!$AI$2)))</f>
        <v> </v>
      </c>
    </row>
    <row r="50" spans="1:8" ht="12.75">
      <c r="A50" s="20" t="str">
        <f>'Team No Bots Locals'!A47</f>
        <v>Kyle Bohling</v>
      </c>
      <c r="B50" s="9" t="str">
        <f>'Team No Bots Locals'!C47</f>
        <v>Zam</v>
      </c>
      <c r="C50" s="20">
        <f>SUM('Team No Bots Locals'!E47:G47)</f>
        <v>58</v>
      </c>
      <c r="D50" s="20">
        <f>SUM('Team No Bots Locals'!I47:K47)</f>
        <v>0</v>
      </c>
      <c r="E50" s="20">
        <f>SUM('Team No Bots Locals'!M47:O47)</f>
        <v>0</v>
      </c>
      <c r="F50" s="20">
        <f t="shared" si="8"/>
        <v>58</v>
      </c>
      <c r="G50" s="9">
        <f t="shared" si="9"/>
        <v>5</v>
      </c>
      <c r="H50" s="8" t="str">
        <f>IF(G50=1,'Team No Bots Locals'!$AF$2,IF(G50=2,'Team No Bots Locals'!$AG$2,IF(G50=3,'Team No Bots Locals'!$AH$2,'Team No Bots Locals'!$AI$2)))</f>
        <v> </v>
      </c>
    </row>
    <row r="51" spans="1:8" ht="12.75">
      <c r="A51" s="11" t="str">
        <f>'Team No Bots Locals'!A48</f>
        <v>Wesley Irwin</v>
      </c>
      <c r="B51" s="10" t="str">
        <f>'Team No Bots Locals'!C48</f>
        <v>Zam</v>
      </c>
      <c r="C51" s="11">
        <f>SUM('Team No Bots Locals'!E48:G48)</f>
        <v>55</v>
      </c>
      <c r="D51" s="11">
        <f>SUM('Team No Bots Locals'!I48:K48)</f>
        <v>0</v>
      </c>
      <c r="E51" s="11">
        <f>SUM('Team No Bots Locals'!M48:O48)</f>
        <v>0</v>
      </c>
      <c r="F51" s="11">
        <f t="shared" si="8"/>
        <v>55</v>
      </c>
      <c r="G51" s="10">
        <f t="shared" si="9"/>
        <v>6</v>
      </c>
      <c r="H51" s="8" t="str">
        <f>IF(G51=1,'Team No Bots Locals'!$AF$2,IF(G51=2,'Team No Bots Locals'!$AG$2,IF(G51=3,'Team No Bots Locals'!$AH$2,'Team No Bots Locals'!$AI$2)))</f>
        <v> </v>
      </c>
    </row>
    <row r="52" spans="1:8" ht="12.75">
      <c r="A52" s="20" t="str">
        <f>'Team No Bots Locals'!A50</f>
        <v>Jayden Ashwell</v>
      </c>
      <c r="B52" s="9" t="str">
        <f>'Team No Bots Locals'!C50</f>
        <v>Zim</v>
      </c>
      <c r="C52" s="20">
        <f>SUM('Team No Bots Locals'!E50:G50)</f>
        <v>0</v>
      </c>
      <c r="D52" s="40">
        <f>SUM('Team No Bots Locals'!I50:K50)</f>
        <v>0</v>
      </c>
      <c r="E52" s="20">
        <f>SUM('Team No Bots Locals'!M50:O50)</f>
        <v>0</v>
      </c>
      <c r="F52" s="20">
        <f t="shared" si="8"/>
        <v>0</v>
      </c>
      <c r="G52" s="9">
        <f t="shared" si="9"/>
        <v>7</v>
      </c>
      <c r="H52" s="38" t="str">
        <f>IF(G52=1,'Team No Bots Locals'!$AF$2,IF(G52=2,'Team No Bots Locals'!$AG$2,IF(G52=3,'Team No Bots Locals'!$AH$2,'Team No Bots Locals'!$AI$2)))</f>
        <v> </v>
      </c>
    </row>
    <row r="53" spans="1:8" ht="12.75">
      <c r="A53" s="11" t="str">
        <f>'Team No Bots Locals'!A52</f>
        <v>Kyle Lowden-stoole</v>
      </c>
      <c r="B53" s="10" t="str">
        <f>'Team No Bots Locals'!C52</f>
        <v>Zim</v>
      </c>
      <c r="C53" s="11">
        <f>SUM('Team No Bots Locals'!E52:G52)</f>
        <v>0</v>
      </c>
      <c r="D53" s="40">
        <f>SUM('Team No Bots Locals'!I52:K52)</f>
        <v>0</v>
      </c>
      <c r="E53" s="11">
        <f>SUM('Team No Bots Locals'!M52:O52)</f>
        <v>0</v>
      </c>
      <c r="F53" s="11">
        <f t="shared" si="8"/>
        <v>0</v>
      </c>
      <c r="G53" s="10">
        <f t="shared" si="9"/>
        <v>7</v>
      </c>
      <c r="H53" s="38" t="str">
        <f>IF(G53=1,'Team No Bots Locals'!$AF$2,IF(G53=2,'Team No Bots Locals'!$AG$2,IF(G53=3,'Team No Bots Locals'!$AH$2,'Team No Bots Locals'!$AI$2)))</f>
        <v> </v>
      </c>
    </row>
    <row r="54" spans="1:8" ht="12.75">
      <c r="A54" s="20" t="str">
        <f>'Team No Bots Locals'!A53</f>
        <v>Carl Robinson</v>
      </c>
      <c r="B54" s="9" t="str">
        <f>'Team No Bots Locals'!C53</f>
        <v>Zim</v>
      </c>
      <c r="C54" s="20">
        <f>SUM('Team No Bots Locals'!E53:G53)</f>
        <v>0</v>
      </c>
      <c r="D54" s="40">
        <f>SUM('Team No Bots Locals'!I53:K53)</f>
        <v>0</v>
      </c>
      <c r="E54" s="20">
        <f>SUM('Team No Bots Locals'!M53:O53)</f>
        <v>0</v>
      </c>
      <c r="F54" s="20">
        <f t="shared" si="8"/>
        <v>0</v>
      </c>
      <c r="G54" s="9">
        <f t="shared" si="9"/>
        <v>7</v>
      </c>
      <c r="H54" s="38" t="str">
        <f>IF(G54=1,'Team No Bots Locals'!$AF$2,IF(G54=2,'Team No Bots Locals'!$AG$2,IF(G54=3,'Team No Bots Locals'!$AH$2,'Team No Bots Locals'!$AI$2)))</f>
        <v> </v>
      </c>
    </row>
    <row r="55" spans="2:8" ht="12.75">
      <c r="B55" s="4"/>
      <c r="H55" s="1"/>
    </row>
    <row r="56" spans="1:8" ht="12.75">
      <c r="A56" s="7" t="str">
        <f>'Team No Bots Locals'!A56</f>
        <v>MX1</v>
      </c>
      <c r="B56" s="8" t="str">
        <f>'Team No Bots Locals'!C56</f>
        <v>Country</v>
      </c>
      <c r="C56" s="8" t="str">
        <f>'Team No Bots Locals'!R56</f>
        <v>Lusaka</v>
      </c>
      <c r="D56" s="8" t="str">
        <f>'Team No Bots Locals'!S56</f>
        <v>Harare</v>
      </c>
      <c r="E56" s="8" t="str">
        <f>'Team No Bots Locals'!T56</f>
        <v>Francistown</v>
      </c>
      <c r="F56" s="8" t="str">
        <f>'Team No Bots Locals'!U56</f>
        <v>Total</v>
      </c>
      <c r="G56" s="8" t="s">
        <v>74</v>
      </c>
      <c r="H56" s="8" t="s">
        <v>98</v>
      </c>
    </row>
    <row r="57" spans="1:8" ht="12.75">
      <c r="A57" s="20" t="str">
        <f>'Team No Bots Locals'!A65</f>
        <v>Ross Branch</v>
      </c>
      <c r="B57" s="9" t="str">
        <f>'Team No Bots Locals'!C65</f>
        <v>Bot</v>
      </c>
      <c r="C57" s="20">
        <f>SUM('Team No Bots Locals'!E65:G65)</f>
        <v>75</v>
      </c>
      <c r="D57" s="20">
        <f>SUM('Team No Bots Locals'!I65:K65)</f>
        <v>72</v>
      </c>
      <c r="E57" s="20">
        <f>SUM('Team No Bots Locals'!M65:O65)</f>
        <v>75</v>
      </c>
      <c r="F57" s="20">
        <f aca="true" t="shared" si="10" ref="F57:F65">SUM(C57:E57)</f>
        <v>222</v>
      </c>
      <c r="G57" s="9">
        <f aca="true" t="shared" si="11" ref="G57:G65">RANK(F57,$F$57:$F$65)</f>
        <v>1</v>
      </c>
      <c r="H57" s="8" t="str">
        <f>IF(G57=1,'Team No Bots Locals'!$AF$2,IF(G57=2,'Team No Bots Locals'!$AG$2,IF(G57=3,'Team No Bots Locals'!$AH$2,'Team No Bots Locals'!$AI$2)))</f>
        <v>Gold</v>
      </c>
    </row>
    <row r="58" spans="1:8" ht="12.75">
      <c r="A58" s="11" t="str">
        <f>'Team No Bots Locals'!A60</f>
        <v>Jayden Ashwell</v>
      </c>
      <c r="B58" s="10" t="str">
        <f>'Team No Bots Locals'!C60</f>
        <v>Zim</v>
      </c>
      <c r="C58" s="11">
        <f>SUM('Team No Bots Locals'!E60:G60)</f>
        <v>0</v>
      </c>
      <c r="D58" s="11">
        <f>SUM('Team No Bots Locals'!I60:K60)</f>
        <v>69</v>
      </c>
      <c r="E58" s="11">
        <f>SUM('Team No Bots Locals'!M60:O60)</f>
        <v>0</v>
      </c>
      <c r="F58" s="11">
        <f t="shared" si="10"/>
        <v>69</v>
      </c>
      <c r="G58" s="10">
        <f t="shared" si="11"/>
        <v>2</v>
      </c>
      <c r="H58" s="8" t="str">
        <f>IF(G58=1,'Team No Bots Locals'!$AF$2,IF(G58=2,'Team No Bots Locals'!$AG$2,IF(G58=3,'Team No Bots Locals'!$AH$2,'Team No Bots Locals'!$AI$2)))</f>
        <v>Silver</v>
      </c>
    </row>
    <row r="59" spans="1:8" ht="12.75">
      <c r="A59" s="20" t="str">
        <f>'Team No Bots Locals'!A57</f>
        <v>Brian Cocker</v>
      </c>
      <c r="B59" s="9" t="str">
        <f>'Team No Bots Locals'!C57</f>
        <v>Zam</v>
      </c>
      <c r="C59" s="20">
        <f>SUM('Team No Bots Locals'!E57:G57)</f>
        <v>66</v>
      </c>
      <c r="D59" s="20">
        <f>SUM('Team No Bots Locals'!I57:K57)</f>
        <v>0</v>
      </c>
      <c r="E59" s="20">
        <f>SUM('Team No Bots Locals'!M57:O57)</f>
        <v>0</v>
      </c>
      <c r="F59" s="20">
        <f t="shared" si="10"/>
        <v>66</v>
      </c>
      <c r="G59" s="9">
        <f t="shared" si="11"/>
        <v>3</v>
      </c>
      <c r="H59" s="8" t="str">
        <f>IF(G59=1,'Team No Bots Locals'!$AF$2,IF(G59=2,'Team No Bots Locals'!$AG$2,IF(G59=3,'Team No Bots Locals'!$AH$2,'Team No Bots Locals'!$AI$2)))</f>
        <v>Bronze</v>
      </c>
    </row>
    <row r="60" spans="1:8" ht="12.75">
      <c r="A60" s="11" t="str">
        <f>'Team No Bots Locals'!A58</f>
        <v>Richard Franklin</v>
      </c>
      <c r="B60" s="10" t="str">
        <f>'Team No Bots Locals'!C58</f>
        <v>Zam</v>
      </c>
      <c r="C60" s="11">
        <f>SUM('Team No Bots Locals'!E58:G58)</f>
        <v>60</v>
      </c>
      <c r="D60" s="11">
        <f>SUM('Team No Bots Locals'!I58:K58)</f>
        <v>0</v>
      </c>
      <c r="E60" s="11">
        <f>SUM('Team No Bots Locals'!M58:O58)</f>
        <v>0</v>
      </c>
      <c r="F60" s="11">
        <f t="shared" si="10"/>
        <v>60</v>
      </c>
      <c r="G60" s="10">
        <f t="shared" si="11"/>
        <v>4</v>
      </c>
      <c r="H60" s="8" t="str">
        <f>IF(G60=1,'Team No Bots Locals'!$AF$2,IF(G60=2,'Team No Bots Locals'!$AG$2,IF(G60=3,'Team No Bots Locals'!$AH$2,'Team No Bots Locals'!$AI$2)))</f>
        <v> </v>
      </c>
    </row>
    <row r="61" spans="1:8" ht="12.75">
      <c r="A61" s="20" t="str">
        <f>'Team No Bots Locals'!A59</f>
        <v>Fletcher Broad</v>
      </c>
      <c r="B61" s="9" t="str">
        <f>'Team No Bots Locals'!C59</f>
        <v>Zam</v>
      </c>
      <c r="C61" s="20">
        <f>SUM('Team No Bots Locals'!E59:G59)</f>
        <v>57</v>
      </c>
      <c r="D61" s="20">
        <f>SUM('Team No Bots Locals'!I59:K59)</f>
        <v>0</v>
      </c>
      <c r="E61" s="20">
        <f>SUM('Team No Bots Locals'!M59:O59)</f>
        <v>0</v>
      </c>
      <c r="F61" s="20">
        <f t="shared" si="10"/>
        <v>57</v>
      </c>
      <c r="G61" s="9">
        <f t="shared" si="11"/>
        <v>5</v>
      </c>
      <c r="H61" s="8" t="str">
        <f>IF(G61=1,'Team No Bots Locals'!$AF$2,IF(G61=2,'Team No Bots Locals'!$AG$2,IF(G61=3,'Team No Bots Locals'!$AH$2,'Team No Bots Locals'!$AI$2)))</f>
        <v> </v>
      </c>
    </row>
    <row r="62" spans="1:8" ht="12.75">
      <c r="A62" s="20" t="str">
        <f>'Team No Bots Locals'!A61</f>
        <v>Ashley thixton</v>
      </c>
      <c r="B62" s="9" t="str">
        <f>'Team No Bots Locals'!C61</f>
        <v>Zim</v>
      </c>
      <c r="C62" s="20">
        <f>SUM('Team No Bots Locals'!E61:G61)</f>
        <v>0</v>
      </c>
      <c r="D62" s="20">
        <f>SUM('Team No Bots Locals'!I61:K61)</f>
        <v>20</v>
      </c>
      <c r="E62" s="20">
        <f>SUM('Team No Bots Locals'!M61:O61)</f>
        <v>0</v>
      </c>
      <c r="F62" s="20">
        <f t="shared" si="10"/>
        <v>20</v>
      </c>
      <c r="G62" s="9">
        <f t="shared" si="11"/>
        <v>6</v>
      </c>
      <c r="H62" s="8" t="str">
        <f>IF(G62=1,'Team No Bots Locals'!$AF$2,IF(G62=2,'Team No Bots Locals'!$AG$2,IF(G62=3,'Team No Bots Locals'!$AH$2,'Team No Bots Locals'!$AI$2)))</f>
        <v> </v>
      </c>
    </row>
    <row r="63" spans="1:8" ht="12.75">
      <c r="A63" s="11" t="str">
        <f>'Team No Bots Locals'!A62</f>
        <v>Broc Thomas</v>
      </c>
      <c r="B63" s="10" t="str">
        <f>'Team No Bots Locals'!C62</f>
        <v>Zim</v>
      </c>
      <c r="C63" s="11">
        <f>SUM('Team No Bots Locals'!E62:G62)</f>
        <v>0</v>
      </c>
      <c r="D63" s="40">
        <f>SUM('Team No Bots Locals'!I62:K62)</f>
        <v>0</v>
      </c>
      <c r="E63" s="11">
        <f>SUM('Team No Bots Locals'!M62:O62)</f>
        <v>0</v>
      </c>
      <c r="F63" s="11">
        <f t="shared" si="10"/>
        <v>0</v>
      </c>
      <c r="G63" s="10">
        <f t="shared" si="11"/>
        <v>7</v>
      </c>
      <c r="H63" s="38" t="str">
        <f>IF(G63=1,'Team No Bots Locals'!$AF$2,IF(G63=2,'Team No Bots Locals'!$AG$2,IF(G63=3,'Team No Bots Locals'!$AH$2,'Team No Bots Locals'!$AI$2)))</f>
        <v> </v>
      </c>
    </row>
    <row r="64" spans="1:8" ht="12.75">
      <c r="A64" s="20" t="str">
        <f>'Team No Bots Locals'!A63</f>
        <v>Nicholas Meyer</v>
      </c>
      <c r="B64" s="9" t="str">
        <f>'Team No Bots Locals'!C63</f>
        <v>Zim</v>
      </c>
      <c r="C64" s="20">
        <f>SUM('Team No Bots Locals'!E63:G63)</f>
        <v>0</v>
      </c>
      <c r="D64" s="40">
        <f>SUM('Team No Bots Locals'!I63:K63)</f>
        <v>0</v>
      </c>
      <c r="E64" s="20">
        <f>SUM('Team No Bots Locals'!M63:O63)</f>
        <v>0</v>
      </c>
      <c r="F64" s="20">
        <f t="shared" si="10"/>
        <v>0</v>
      </c>
      <c r="G64" s="9">
        <f t="shared" si="11"/>
        <v>7</v>
      </c>
      <c r="H64" s="38" t="str">
        <f>IF(G64=1,'Team No Bots Locals'!$AF$2,IF(G64=2,'Team No Bots Locals'!$AG$2,IF(G64=3,'Team No Bots Locals'!$AH$2,'Team No Bots Locals'!$AI$2)))</f>
        <v> </v>
      </c>
    </row>
    <row r="65" spans="1:8" ht="12.75">
      <c r="A65" s="11" t="str">
        <f>'Team No Bots Locals'!A64</f>
        <v>Philip Dos Santos</v>
      </c>
      <c r="B65" s="10" t="str">
        <f>'Team No Bots Locals'!C64</f>
        <v>Zim</v>
      </c>
      <c r="C65" s="11">
        <f>SUM('Team No Bots Locals'!E64:G64)</f>
        <v>0</v>
      </c>
      <c r="D65" s="40">
        <f>SUM('Team No Bots Locals'!I64:K64)</f>
        <v>0</v>
      </c>
      <c r="E65" s="11">
        <f>SUM('Team No Bots Locals'!M64:O64)</f>
        <v>0</v>
      </c>
      <c r="F65" s="11">
        <f t="shared" si="10"/>
        <v>0</v>
      </c>
      <c r="G65" s="10">
        <f t="shared" si="11"/>
        <v>7</v>
      </c>
      <c r="H65" s="38" t="str">
        <f>IF(G65=1,'Team No Bots Locals'!$AF$2,IF(G65=2,'Team No Bots Locals'!$AG$2,IF(G65=3,'Team No Bots Locals'!$AH$2,'Team No Bots Locals'!$AI$2)))</f>
        <v> </v>
      </c>
    </row>
  </sheetData>
  <sheetProtection/>
  <mergeCells count="6">
    <mergeCell ref="K10:L10"/>
    <mergeCell ref="K3:L3"/>
    <mergeCell ref="K27:L27"/>
    <mergeCell ref="K23:L23"/>
    <mergeCell ref="K19:L19"/>
    <mergeCell ref="K13:L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bestFit="1" customWidth="1"/>
    <col min="4" max="4" width="12.00390625" style="0" bestFit="1" customWidth="1"/>
    <col min="8" max="8" width="10.421875" style="0" bestFit="1" customWidth="1"/>
    <col min="11" max="11" width="12.00390625" style="0" bestFit="1" customWidth="1"/>
  </cols>
  <sheetData>
    <row r="1" spans="1:9" ht="20.25">
      <c r="A1" s="32" t="str">
        <f>'Team No Bots Locals'!Q3</f>
        <v>Team</v>
      </c>
      <c r="B1" t="str">
        <f>'Individual No Bots Locals'!B1</f>
        <v>SAC riders score in the position in which they finished relative to other SAC riders</v>
      </c>
      <c r="H1" s="32" t="str">
        <f>'Team Incl Bots Locals'!Q3</f>
        <v>Team</v>
      </c>
      <c r="I1" t="str">
        <f>'Individual Incl Bots Locals'!B1</f>
        <v>Including Bots Local Riders</v>
      </c>
    </row>
    <row r="2" spans="1:13" ht="12.75">
      <c r="A2" s="7" t="str">
        <f>'Team No Bots Locals'!Q4</f>
        <v>MX50</v>
      </c>
      <c r="B2" s="7" t="str">
        <f>'Team No Bots Locals'!R4</f>
        <v>Lusaka</v>
      </c>
      <c r="C2" s="7" t="str">
        <f>'Team No Bots Locals'!S4</f>
        <v>Harare</v>
      </c>
      <c r="D2" s="7" t="str">
        <f>'Team No Bots Locals'!T4</f>
        <v>Francistown</v>
      </c>
      <c r="E2" s="19" t="str">
        <f>'Team No Bots Locals'!U4</f>
        <v>Total</v>
      </c>
      <c r="F2" s="19" t="str">
        <f>'Team No Bots Locals'!V4</f>
        <v>Rank</v>
      </c>
      <c r="H2" s="7" t="str">
        <f>'Team Incl Bots Locals'!Q4</f>
        <v>MX50</v>
      </c>
      <c r="I2" s="7" t="str">
        <f>'Team Incl Bots Locals'!R4</f>
        <v>Lusaka</v>
      </c>
      <c r="J2" s="7" t="str">
        <f>'Team Incl Bots Locals'!S4</f>
        <v>Harare</v>
      </c>
      <c r="K2" s="7" t="str">
        <f>'Team Incl Bots Locals'!T4</f>
        <v>Francistown</v>
      </c>
      <c r="L2" s="19" t="str">
        <f>'Team Incl Bots Locals'!U4</f>
        <v>Total</v>
      </c>
      <c r="M2" s="19" t="str">
        <f>'Team Incl Bots Locals'!V4</f>
        <v>Rank</v>
      </c>
    </row>
    <row r="3" spans="1:13" ht="12.75">
      <c r="A3" s="16" t="str">
        <f>'Team No Bots Locals'!Q6</f>
        <v>Zimbabwe</v>
      </c>
      <c r="B3" s="16">
        <f>'Team No Bots Locals'!R6</f>
        <v>141</v>
      </c>
      <c r="C3" s="16">
        <f>'Team No Bots Locals'!S6</f>
        <v>141</v>
      </c>
      <c r="D3" s="16">
        <f>'Team No Bots Locals'!T6</f>
        <v>141</v>
      </c>
      <c r="E3" s="16">
        <f>'Team No Bots Locals'!U6</f>
        <v>423</v>
      </c>
      <c r="F3" s="16">
        <f>'Team No Bots Locals'!V6</f>
        <v>1</v>
      </c>
      <c r="H3" s="16" t="str">
        <f>'Team Incl Bots Locals'!Q6</f>
        <v>Zimbabwe</v>
      </c>
      <c r="I3" s="16">
        <f>'Team Incl Bots Locals'!R6</f>
        <v>141</v>
      </c>
      <c r="J3" s="16">
        <f>'Team Incl Bots Locals'!S6</f>
        <v>141</v>
      </c>
      <c r="K3" s="16">
        <f>'Team Incl Bots Locals'!T6</f>
        <v>141</v>
      </c>
      <c r="L3" s="16">
        <f>'Team Incl Bots Locals'!U6</f>
        <v>423</v>
      </c>
      <c r="M3" s="16">
        <f>'Team Incl Bots Locals'!V6</f>
        <v>1</v>
      </c>
    </row>
    <row r="4" spans="1:13" ht="12.75">
      <c r="A4" s="18" t="str">
        <f>'Team No Bots Locals'!Q5</f>
        <v>Zambia</v>
      </c>
      <c r="B4" s="18">
        <f>'Team No Bots Locals'!R5</f>
        <v>0</v>
      </c>
      <c r="C4" s="18">
        <f>'Team No Bots Locals'!S5</f>
        <v>0</v>
      </c>
      <c r="D4" s="18">
        <f>'Team No Bots Locals'!T5</f>
        <v>0</v>
      </c>
      <c r="E4" s="18">
        <f>'Team No Bots Locals'!U5</f>
        <v>0</v>
      </c>
      <c r="F4" s="18">
        <v>0</v>
      </c>
      <c r="H4" s="18" t="str">
        <f>'Team Incl Bots Locals'!Q5</f>
        <v>Zambia</v>
      </c>
      <c r="I4" s="18">
        <f>'Team Incl Bots Locals'!R5</f>
        <v>0</v>
      </c>
      <c r="J4" s="18">
        <f>'Team Incl Bots Locals'!S5</f>
        <v>0</v>
      </c>
      <c r="K4" s="18">
        <f>'Team Incl Bots Locals'!T5</f>
        <v>0</v>
      </c>
      <c r="L4" s="18">
        <f>'Team Incl Bots Locals'!U5</f>
        <v>0</v>
      </c>
      <c r="M4" s="18">
        <v>0</v>
      </c>
    </row>
    <row r="5" spans="1:13" ht="12.75">
      <c r="A5" s="14" t="str">
        <f>'Team No Bots Locals'!Q7</f>
        <v>Botswana</v>
      </c>
      <c r="B5" s="14">
        <f>'Team No Bots Locals'!R7</f>
        <v>0</v>
      </c>
      <c r="C5" s="14">
        <f>'Team No Bots Locals'!S7</f>
        <v>0</v>
      </c>
      <c r="D5" s="14">
        <f>'Team No Bots Locals'!T7</f>
        <v>0</v>
      </c>
      <c r="E5" s="14">
        <f>'Team No Bots Locals'!U7</f>
        <v>0</v>
      </c>
      <c r="F5" s="14">
        <v>0</v>
      </c>
      <c r="H5" s="14" t="str">
        <f>'Team Incl Bots Locals'!Q7</f>
        <v>Botswana</v>
      </c>
      <c r="I5" s="14">
        <f>'Team Incl Bots Locals'!R7</f>
        <v>0</v>
      </c>
      <c r="J5" s="14">
        <f>'Team Incl Bots Locals'!S7</f>
        <v>0</v>
      </c>
      <c r="K5" s="14">
        <f>'Team Incl Bots Locals'!T7</f>
        <v>0</v>
      </c>
      <c r="L5" s="14">
        <f>'Team Incl Bots Locals'!U7</f>
        <v>0</v>
      </c>
      <c r="M5" s="14">
        <v>0</v>
      </c>
    </row>
    <row r="7" spans="1:13" ht="12.75">
      <c r="A7" s="7" t="str">
        <f>'Team No Bots Locals'!Q12</f>
        <v>MX65</v>
      </c>
      <c r="B7" s="7" t="str">
        <f>'Team No Bots Locals'!R12</f>
        <v>Lusaka</v>
      </c>
      <c r="C7" s="7" t="str">
        <f>'Team No Bots Locals'!S12</f>
        <v>Harare</v>
      </c>
      <c r="D7" s="7" t="str">
        <f>'Team No Bots Locals'!T12</f>
        <v>Francistown</v>
      </c>
      <c r="E7" s="19" t="str">
        <f>'Team No Bots Locals'!U12</f>
        <v>Total</v>
      </c>
      <c r="F7" s="19" t="str">
        <f>'Team No Bots Locals'!V12</f>
        <v>Rank</v>
      </c>
      <c r="H7" s="7" t="str">
        <f>'Team Incl Bots Locals'!Q12</f>
        <v>MX65</v>
      </c>
      <c r="I7" s="7" t="str">
        <f>'Team Incl Bots Locals'!R12</f>
        <v>Lusaka</v>
      </c>
      <c r="J7" s="7" t="str">
        <f>'Team Incl Bots Locals'!S12</f>
        <v>Harare</v>
      </c>
      <c r="K7" s="7" t="str">
        <f>'Team Incl Bots Locals'!T12</f>
        <v>Francistown</v>
      </c>
      <c r="L7" s="19" t="str">
        <f>'Team Incl Bots Locals'!U12</f>
        <v>Total</v>
      </c>
      <c r="M7" s="19" t="str">
        <f>'Team Incl Bots Locals'!V12</f>
        <v>Rank</v>
      </c>
    </row>
    <row r="8" spans="1:13" ht="12.75">
      <c r="A8" s="18" t="str">
        <f>'Team No Bots Locals'!Q13</f>
        <v>Zambia</v>
      </c>
      <c r="B8" s="18">
        <f>'Team No Bots Locals'!R13</f>
        <v>141</v>
      </c>
      <c r="C8" s="18">
        <f>'Team No Bots Locals'!S13</f>
        <v>70</v>
      </c>
      <c r="D8" s="18">
        <f>'Team No Bots Locals'!T13</f>
        <v>0</v>
      </c>
      <c r="E8" s="18">
        <f>'Team No Bots Locals'!U13</f>
        <v>211</v>
      </c>
      <c r="F8" s="18">
        <f>'Team No Bots Locals'!V13</f>
        <v>1</v>
      </c>
      <c r="H8" s="18" t="str">
        <f>'Team Incl Bots Locals'!Q13</f>
        <v>Zambia</v>
      </c>
      <c r="I8" s="18">
        <f>'Team Incl Bots Locals'!R13</f>
        <v>141</v>
      </c>
      <c r="J8" s="18">
        <f>'Team Incl Bots Locals'!S13</f>
        <v>70</v>
      </c>
      <c r="K8" s="18">
        <f>'Team Incl Bots Locals'!T13</f>
        <v>0</v>
      </c>
      <c r="L8" s="18">
        <f>'Team Incl Bots Locals'!U13</f>
        <v>211</v>
      </c>
      <c r="M8" s="18">
        <f>'Team Incl Bots Locals'!V13</f>
        <v>1</v>
      </c>
    </row>
    <row r="9" spans="1:13" ht="12.75">
      <c r="A9" s="16" t="str">
        <f>'Team No Bots Locals'!Q14</f>
        <v>Zimbabwe</v>
      </c>
      <c r="B9" s="16">
        <f>'Team No Bots Locals'!R14</f>
        <v>0</v>
      </c>
      <c r="C9" s="16">
        <f>'Team No Bots Locals'!S14</f>
        <v>131</v>
      </c>
      <c r="D9" s="16">
        <f>'Team No Bots Locals'!T14</f>
        <v>75</v>
      </c>
      <c r="E9" s="16">
        <f>'Team No Bots Locals'!U14</f>
        <v>206</v>
      </c>
      <c r="F9" s="16">
        <f>'Team No Bots Locals'!V14</f>
        <v>2</v>
      </c>
      <c r="H9" s="16" t="str">
        <f>'Team Incl Bots Locals'!Q14</f>
        <v>Zimbabwe</v>
      </c>
      <c r="I9" s="16">
        <f>'Team Incl Bots Locals'!R14</f>
        <v>0</v>
      </c>
      <c r="J9" s="16">
        <f>'Team Incl Bots Locals'!S14</f>
        <v>131</v>
      </c>
      <c r="K9" s="16">
        <f>'Team Incl Bots Locals'!T14</f>
        <v>65</v>
      </c>
      <c r="L9" s="16">
        <f>'Team Incl Bots Locals'!U14</f>
        <v>196</v>
      </c>
      <c r="M9" s="16">
        <f>'Team Incl Bots Locals'!V14</f>
        <v>2</v>
      </c>
    </row>
    <row r="10" spans="1:13" ht="12.75">
      <c r="A10" s="14" t="str">
        <f>'Team No Bots Locals'!Q15</f>
        <v>Botswana</v>
      </c>
      <c r="B10" s="14">
        <f>'Team No Bots Locals'!R15</f>
        <v>0</v>
      </c>
      <c r="C10" s="14">
        <f>'Team No Bots Locals'!S15</f>
        <v>0</v>
      </c>
      <c r="D10" s="14">
        <f>'Team No Bots Locals'!T15</f>
        <v>0</v>
      </c>
      <c r="E10" s="14">
        <f>'Team No Bots Locals'!U15</f>
        <v>0</v>
      </c>
      <c r="F10" s="14">
        <f>'Team No Bots Locals'!V15</f>
        <v>3</v>
      </c>
      <c r="H10" s="14" t="str">
        <f>'Team Incl Bots Locals'!Q15</f>
        <v>Botswana</v>
      </c>
      <c r="I10" s="14">
        <f>'Team Incl Bots Locals'!R15</f>
        <v>0</v>
      </c>
      <c r="J10" s="14">
        <f>'Team Incl Bots Locals'!S15</f>
        <v>0</v>
      </c>
      <c r="K10" s="14">
        <f>'Team Incl Bots Locals'!T15</f>
        <v>136</v>
      </c>
      <c r="L10" s="14">
        <f>'Team Incl Bots Locals'!U15</f>
        <v>136</v>
      </c>
      <c r="M10" s="14">
        <f>'Team Incl Bots Locals'!V15</f>
        <v>3</v>
      </c>
    </row>
    <row r="12" spans="1:13" ht="12.75">
      <c r="A12" s="7" t="str">
        <f>'Team No Bots Locals'!Q21</f>
        <v>MX85</v>
      </c>
      <c r="B12" s="7" t="str">
        <f>'Team No Bots Locals'!R21</f>
        <v>Lusaka</v>
      </c>
      <c r="C12" s="7" t="str">
        <f>'Team No Bots Locals'!S21</f>
        <v>Harare</v>
      </c>
      <c r="D12" s="7" t="str">
        <f>'Team No Bots Locals'!T21</f>
        <v>Francistown</v>
      </c>
      <c r="E12" s="19" t="str">
        <f>'Team No Bots Locals'!U21</f>
        <v>Total</v>
      </c>
      <c r="F12" s="19" t="str">
        <f>'Team No Bots Locals'!V21</f>
        <v>Rank</v>
      </c>
      <c r="H12" s="7" t="str">
        <f>'Team Incl Bots Locals'!Q23</f>
        <v>MX85</v>
      </c>
      <c r="I12" s="7" t="str">
        <f>'Team Incl Bots Locals'!R23</f>
        <v>Lusaka</v>
      </c>
      <c r="J12" s="7" t="str">
        <f>'Team Incl Bots Locals'!S23</f>
        <v>Harare</v>
      </c>
      <c r="K12" s="7" t="str">
        <f>'Team Incl Bots Locals'!T23</f>
        <v>Francistown</v>
      </c>
      <c r="L12" s="19" t="str">
        <f>'Team Incl Bots Locals'!U23</f>
        <v>Total</v>
      </c>
      <c r="M12" s="19" t="str">
        <f>'Team Incl Bots Locals'!V23</f>
        <v>Rank</v>
      </c>
    </row>
    <row r="13" spans="1:13" ht="12.75">
      <c r="A13" s="16" t="str">
        <f>'Team No Bots Locals'!Q23</f>
        <v>Zimbabwe</v>
      </c>
      <c r="B13" s="16">
        <f>'Team No Bots Locals'!R23</f>
        <v>138</v>
      </c>
      <c r="C13" s="16">
        <f>'Team No Bots Locals'!S23</f>
        <v>141</v>
      </c>
      <c r="D13" s="16">
        <f>'Team No Bots Locals'!T23</f>
        <v>141</v>
      </c>
      <c r="E13" s="16">
        <f>'Team No Bots Locals'!U23</f>
        <v>420</v>
      </c>
      <c r="F13" s="16">
        <f>'Team No Bots Locals'!V23</f>
        <v>1</v>
      </c>
      <c r="H13" s="16" t="str">
        <f>'Team Incl Bots Locals'!Q25</f>
        <v>Zimbabwe</v>
      </c>
      <c r="I13" s="16">
        <f>'Team Incl Bots Locals'!R25</f>
        <v>138</v>
      </c>
      <c r="J13" s="16">
        <f>'Team Incl Bots Locals'!S25</f>
        <v>141</v>
      </c>
      <c r="K13" s="16">
        <f>'Team Incl Bots Locals'!T25</f>
        <v>141</v>
      </c>
      <c r="L13" s="16">
        <f>'Team Incl Bots Locals'!U25</f>
        <v>420</v>
      </c>
      <c r="M13" s="16">
        <f>'Team Incl Bots Locals'!V25</f>
        <v>1</v>
      </c>
    </row>
    <row r="14" spans="1:13" ht="12.75">
      <c r="A14" s="18" t="str">
        <f>'Team No Bots Locals'!Q22</f>
        <v>Zambia</v>
      </c>
      <c r="B14" s="18">
        <f>'Team No Bots Locals'!R22</f>
        <v>120</v>
      </c>
      <c r="C14" s="18">
        <f>'Team No Bots Locals'!S22</f>
        <v>50</v>
      </c>
      <c r="D14" s="18">
        <f>'Team No Bots Locals'!T22</f>
        <v>57</v>
      </c>
      <c r="E14" s="18">
        <f>'Team No Bots Locals'!U22</f>
        <v>227</v>
      </c>
      <c r="F14" s="18">
        <f>'Team No Bots Locals'!V22</f>
        <v>2</v>
      </c>
      <c r="H14" s="14" t="str">
        <f>'Team Incl Bots Locals'!Q26</f>
        <v>Botswana</v>
      </c>
      <c r="I14" s="14">
        <f>'Team Incl Bots Locals'!R26</f>
        <v>52</v>
      </c>
      <c r="J14" s="14">
        <f>'Team Incl Bots Locals'!S26</f>
        <v>55</v>
      </c>
      <c r="K14" s="14">
        <f>'Team Incl Bots Locals'!T26</f>
        <v>117</v>
      </c>
      <c r="L14" s="14">
        <f>'Team Incl Bots Locals'!U26</f>
        <v>224</v>
      </c>
      <c r="M14" s="14">
        <f>'Team Incl Bots Locals'!V26</f>
        <v>2</v>
      </c>
    </row>
    <row r="15" spans="1:13" ht="12.75">
      <c r="A15" s="14" t="str">
        <f>'Team No Bots Locals'!Q24</f>
        <v>Botswana</v>
      </c>
      <c r="B15" s="14">
        <f>'Team No Bots Locals'!R24</f>
        <v>52</v>
      </c>
      <c r="C15" s="14">
        <f>'Team No Bots Locals'!S24</f>
        <v>55</v>
      </c>
      <c r="D15" s="14">
        <f>'Team No Bots Locals'!T24</f>
        <v>60</v>
      </c>
      <c r="E15" s="14">
        <f>'Team No Bots Locals'!U24</f>
        <v>167</v>
      </c>
      <c r="F15" s="14">
        <f>'Team No Bots Locals'!V24</f>
        <v>3</v>
      </c>
      <c r="H15" s="18" t="str">
        <f>'Team Incl Bots Locals'!Q24</f>
        <v>Zambia</v>
      </c>
      <c r="I15" s="18">
        <f>'Team Incl Bots Locals'!R24</f>
        <v>120</v>
      </c>
      <c r="J15" s="18">
        <f>'Team Incl Bots Locals'!S24</f>
        <v>50</v>
      </c>
      <c r="K15" s="18">
        <f>'Team Incl Bots Locals'!T24</f>
        <v>51</v>
      </c>
      <c r="L15" s="18">
        <f>'Team Incl Bots Locals'!U24</f>
        <v>221</v>
      </c>
      <c r="M15" s="18">
        <f>'Team Incl Bots Locals'!V24</f>
        <v>3</v>
      </c>
    </row>
    <row r="17" spans="1:13" ht="12.75">
      <c r="A17" s="7" t="str">
        <f>'Team No Bots Locals'!Q34</f>
        <v>MX Vets</v>
      </c>
      <c r="B17" s="7" t="str">
        <f>'Team No Bots Locals'!R34</f>
        <v>Lusaka</v>
      </c>
      <c r="C17" s="7" t="str">
        <f>'Team No Bots Locals'!S34</f>
        <v>Harare</v>
      </c>
      <c r="D17" s="7" t="str">
        <f>'Team No Bots Locals'!T34</f>
        <v>Francistown</v>
      </c>
      <c r="E17" s="19" t="str">
        <f>'Team No Bots Locals'!U34</f>
        <v>Total</v>
      </c>
      <c r="F17" s="19" t="str">
        <f>'Team No Bots Locals'!V34</f>
        <v>Rank</v>
      </c>
      <c r="H17" s="7" t="str">
        <f>'Team Incl Bots Locals'!Q40</f>
        <v>MX Vets</v>
      </c>
      <c r="I17" s="7" t="str">
        <f>'Team Incl Bots Locals'!R40</f>
        <v>Lusaka</v>
      </c>
      <c r="J17" s="7" t="str">
        <f>'Team Incl Bots Locals'!S40</f>
        <v>Harare</v>
      </c>
      <c r="K17" s="7" t="str">
        <f>'Team Incl Bots Locals'!T40</f>
        <v>Francistown</v>
      </c>
      <c r="L17" s="19" t="str">
        <f>'Team Incl Bots Locals'!U40</f>
        <v>Total</v>
      </c>
      <c r="M17" s="19" t="str">
        <f>'Team Incl Bots Locals'!V40</f>
        <v>Rank</v>
      </c>
    </row>
    <row r="18" spans="1:13" ht="12.75">
      <c r="A18" s="18" t="str">
        <f>'Team No Bots Locals'!Q35</f>
        <v>Zambia</v>
      </c>
      <c r="B18" s="18">
        <f>'Team No Bots Locals'!R35</f>
        <v>141</v>
      </c>
      <c r="C18" s="18">
        <f>'Team No Bots Locals'!S35</f>
        <v>129</v>
      </c>
      <c r="D18" s="18">
        <f>'Team No Bots Locals'!T35</f>
        <v>75</v>
      </c>
      <c r="E18" s="18">
        <f>'Team No Bots Locals'!U35</f>
        <v>345</v>
      </c>
      <c r="F18" s="18">
        <f>'Team No Bots Locals'!V35</f>
        <v>1</v>
      </c>
      <c r="H18" s="18" t="str">
        <f>'Team Incl Bots Locals'!Q41</f>
        <v>Zambia</v>
      </c>
      <c r="I18" s="18">
        <f>'Team Incl Bots Locals'!R41</f>
        <v>141</v>
      </c>
      <c r="J18" s="18">
        <f>'Team Incl Bots Locals'!S41</f>
        <v>129</v>
      </c>
      <c r="K18" s="18">
        <f>'Team Incl Bots Locals'!T41</f>
        <v>75</v>
      </c>
      <c r="L18" s="18">
        <f>'Team Incl Bots Locals'!U41</f>
        <v>345</v>
      </c>
      <c r="M18" s="18">
        <f>'Team Incl Bots Locals'!V41</f>
        <v>1</v>
      </c>
    </row>
    <row r="19" spans="1:13" ht="12.75">
      <c r="A19" s="16" t="str">
        <f>'Team No Bots Locals'!Q36</f>
        <v>Zimbabwe</v>
      </c>
      <c r="B19" s="16">
        <f>'Team No Bots Locals'!R36</f>
        <v>36</v>
      </c>
      <c r="C19" s="16">
        <f>'Team No Bots Locals'!S36</f>
        <v>126</v>
      </c>
      <c r="D19" s="16">
        <f>'Team No Bots Locals'!T36</f>
        <v>66</v>
      </c>
      <c r="E19" s="16">
        <f>'Team No Bots Locals'!U36</f>
        <v>228</v>
      </c>
      <c r="F19" s="16">
        <f>'Team No Bots Locals'!V36</f>
        <v>2</v>
      </c>
      <c r="H19" s="16" t="str">
        <f>'Team Incl Bots Locals'!Q42</f>
        <v>Zimbabwe</v>
      </c>
      <c r="I19" s="16">
        <f>'Team Incl Bots Locals'!R42</f>
        <v>36</v>
      </c>
      <c r="J19" s="16">
        <f>'Team Incl Bots Locals'!S42</f>
        <v>126</v>
      </c>
      <c r="K19" s="16">
        <f>'Team Incl Bots Locals'!T42</f>
        <v>64</v>
      </c>
      <c r="L19" s="16">
        <f>'Team Incl Bots Locals'!U42</f>
        <v>226</v>
      </c>
      <c r="M19" s="16">
        <f>'Team Incl Bots Locals'!V42</f>
        <v>2</v>
      </c>
    </row>
    <row r="20" spans="1:13" ht="12.75">
      <c r="A20" s="14" t="str">
        <f>'Team No Bots Locals'!Q37</f>
        <v>Botswana</v>
      </c>
      <c r="B20" s="14">
        <f>'Team No Bots Locals'!R37</f>
        <v>0</v>
      </c>
      <c r="C20" s="14">
        <f>'Team No Bots Locals'!S37</f>
        <v>0</v>
      </c>
      <c r="D20" s="14">
        <f>'Team No Bots Locals'!T37</f>
        <v>0</v>
      </c>
      <c r="E20" s="14">
        <f>'Team No Bots Locals'!U37</f>
        <v>0</v>
      </c>
      <c r="F20" s="14">
        <f>'Team No Bots Locals'!V37</f>
        <v>3</v>
      </c>
      <c r="H20" s="14" t="str">
        <f>'Team Incl Bots Locals'!Q43</f>
        <v>Botswana</v>
      </c>
      <c r="I20" s="14">
        <f>'Team Incl Bots Locals'!R43</f>
        <v>0</v>
      </c>
      <c r="J20" s="14">
        <f>'Team Incl Bots Locals'!S43</f>
        <v>0</v>
      </c>
      <c r="K20" s="14">
        <f>'Team Incl Bots Locals'!T43</f>
        <v>119</v>
      </c>
      <c r="L20" s="14">
        <f>'Team Incl Bots Locals'!U43</f>
        <v>119</v>
      </c>
      <c r="M20" s="14">
        <f>'Team Incl Bots Locals'!V43</f>
        <v>3</v>
      </c>
    </row>
    <row r="22" spans="1:13" ht="12.75">
      <c r="A22" s="7" t="str">
        <f>'Team No Bots Locals'!Q45</f>
        <v>MX2</v>
      </c>
      <c r="B22" s="7" t="str">
        <f>'Team No Bots Locals'!R45</f>
        <v>Lusaka</v>
      </c>
      <c r="C22" s="7" t="str">
        <f>'Team No Bots Locals'!S45</f>
        <v>Harare</v>
      </c>
      <c r="D22" s="7" t="str">
        <f>'Team No Bots Locals'!T45</f>
        <v>Francistown</v>
      </c>
      <c r="E22" s="19" t="str">
        <f>'Team No Bots Locals'!U45</f>
        <v>Total</v>
      </c>
      <c r="F22" s="19" t="str">
        <f>'Team No Bots Locals'!V45</f>
        <v>Rank</v>
      </c>
      <c r="H22" s="7" t="str">
        <f>'Team Incl Bots Locals'!Q53</f>
        <v>MX2</v>
      </c>
      <c r="I22" s="7" t="str">
        <f>'Team Incl Bots Locals'!R53</f>
        <v>Lusaka</v>
      </c>
      <c r="J22" s="7" t="str">
        <f>'Team Incl Bots Locals'!S53</f>
        <v>Harare</v>
      </c>
      <c r="K22" s="7" t="str">
        <f>'Team Incl Bots Locals'!T53</f>
        <v>Francistown</v>
      </c>
      <c r="L22" s="19" t="str">
        <f>'Team Incl Bots Locals'!U53</f>
        <v>Total</v>
      </c>
      <c r="M22" s="19" t="str">
        <f>'Team Incl Bots Locals'!V53</f>
        <v>Rank</v>
      </c>
    </row>
    <row r="23" spans="1:13" ht="12.75">
      <c r="A23" s="18" t="str">
        <f>'Team No Bots Locals'!Q46</f>
        <v>Zambia</v>
      </c>
      <c r="B23" s="18">
        <f>'Team No Bots Locals'!R46</f>
        <v>135</v>
      </c>
      <c r="C23" s="18">
        <f>'Team No Bots Locals'!S46</f>
        <v>133</v>
      </c>
      <c r="D23" s="18">
        <f>'Team No Bots Locals'!T46</f>
        <v>66</v>
      </c>
      <c r="E23" s="18">
        <f>'Team No Bots Locals'!U46</f>
        <v>334</v>
      </c>
      <c r="F23" s="18">
        <f>'Team No Bots Locals'!V46</f>
        <v>1</v>
      </c>
      <c r="H23" s="18" t="str">
        <f>'Team Incl Bots Locals'!Q54</f>
        <v>Zambia</v>
      </c>
      <c r="I23" s="18">
        <f>'Team Incl Bots Locals'!R54</f>
        <v>135</v>
      </c>
      <c r="J23" s="18">
        <f>'Team Incl Bots Locals'!S54</f>
        <v>133</v>
      </c>
      <c r="K23" s="18">
        <f>'Team Incl Bots Locals'!T54</f>
        <v>66</v>
      </c>
      <c r="L23" s="18">
        <f>'Team Incl Bots Locals'!U54</f>
        <v>334</v>
      </c>
      <c r="M23" s="18">
        <f>'Team Incl Bots Locals'!V54</f>
        <v>1</v>
      </c>
    </row>
    <row r="24" spans="1:13" ht="12.75">
      <c r="A24" s="14" t="str">
        <f>'Team No Bots Locals'!Q48</f>
        <v>Botswana</v>
      </c>
      <c r="B24" s="14">
        <f>'Team No Bots Locals'!R48</f>
        <v>66</v>
      </c>
      <c r="C24" s="14">
        <f>'Team No Bots Locals'!S48</f>
        <v>44</v>
      </c>
      <c r="D24" s="14">
        <f>'Team No Bots Locals'!T48</f>
        <v>75</v>
      </c>
      <c r="E24" s="14">
        <f>'Team No Bots Locals'!U48</f>
        <v>185</v>
      </c>
      <c r="F24" s="14">
        <f>'Team No Bots Locals'!V48</f>
        <v>2</v>
      </c>
      <c r="H24" s="14" t="str">
        <f>'Team Incl Bots Locals'!Q56</f>
        <v>Botswana</v>
      </c>
      <c r="I24" s="14">
        <f>'Team Incl Bots Locals'!R56</f>
        <v>66</v>
      </c>
      <c r="J24" s="14">
        <f>'Team Incl Bots Locals'!S56</f>
        <v>44</v>
      </c>
      <c r="K24" s="14">
        <f>'Team Incl Bots Locals'!T56</f>
        <v>135</v>
      </c>
      <c r="L24" s="14">
        <f>'Team Incl Bots Locals'!U56</f>
        <v>245</v>
      </c>
      <c r="M24" s="14">
        <f>'Team Incl Bots Locals'!V56</f>
        <v>2</v>
      </c>
    </row>
    <row r="25" spans="1:13" ht="12.75">
      <c r="A25" s="16" t="str">
        <f>'Team No Bots Locals'!Q47</f>
        <v>Zimbabwe</v>
      </c>
      <c r="B25" s="16">
        <f>'Team No Bots Locals'!R47</f>
        <v>0</v>
      </c>
      <c r="C25" s="16">
        <f>'Team No Bots Locals'!S47</f>
        <v>62</v>
      </c>
      <c r="D25" s="16">
        <f>'Team No Bots Locals'!T47</f>
        <v>0</v>
      </c>
      <c r="E25" s="16">
        <f>'Team No Bots Locals'!U47</f>
        <v>62</v>
      </c>
      <c r="F25" s="16">
        <f>'Team No Bots Locals'!V47</f>
        <v>3</v>
      </c>
      <c r="H25" s="16" t="str">
        <f>'Team Incl Bots Locals'!Q55</f>
        <v>Zimbabwe</v>
      </c>
      <c r="I25" s="16">
        <f>'Team Incl Bots Locals'!R55</f>
        <v>0</v>
      </c>
      <c r="J25" s="16">
        <f>'Team Incl Bots Locals'!S55</f>
        <v>62</v>
      </c>
      <c r="K25" s="16">
        <f>'Team Incl Bots Locals'!T55</f>
        <v>0</v>
      </c>
      <c r="L25" s="16">
        <f>'Team Incl Bots Locals'!U55</f>
        <v>62</v>
      </c>
      <c r="M25" s="16">
        <f>'Team Incl Bots Locals'!V55</f>
        <v>3</v>
      </c>
    </row>
    <row r="27" spans="1:13" ht="12.75">
      <c r="A27" s="7" t="str">
        <f>'Team No Bots Locals'!Q56</f>
        <v>MX1</v>
      </c>
      <c r="B27" s="7" t="str">
        <f>'Team No Bots Locals'!R56</f>
        <v>Lusaka</v>
      </c>
      <c r="C27" s="7" t="str">
        <f>'Team No Bots Locals'!S56</f>
        <v>Harare</v>
      </c>
      <c r="D27" s="7" t="str">
        <f>'Team No Bots Locals'!T56</f>
        <v>Francistown</v>
      </c>
      <c r="E27" s="19" t="str">
        <f>'Team No Bots Locals'!U56</f>
        <v>Total</v>
      </c>
      <c r="F27" s="19" t="str">
        <f>'Team No Bots Locals'!V56</f>
        <v>Rank</v>
      </c>
      <c r="H27" s="7" t="str">
        <f>'Team Incl Bots Locals'!Q66</f>
        <v>MX1</v>
      </c>
      <c r="I27" s="7" t="str">
        <f>'Team Incl Bots Locals'!R66</f>
        <v>Lusaka</v>
      </c>
      <c r="J27" s="7" t="str">
        <f>'Team Incl Bots Locals'!S66</f>
        <v>Harare</v>
      </c>
      <c r="K27" s="7" t="str">
        <f>'Team Incl Bots Locals'!T66</f>
        <v>Francistown</v>
      </c>
      <c r="L27" s="19" t="str">
        <f>'Team Incl Bots Locals'!U66</f>
        <v>Total</v>
      </c>
      <c r="M27" s="19" t="str">
        <f>'Team Incl Bots Locals'!V66</f>
        <v>Rank</v>
      </c>
    </row>
    <row r="28" spans="1:13" ht="12.75">
      <c r="A28" s="14" t="str">
        <f>'Team No Bots Locals'!Q59</f>
        <v>Botswana</v>
      </c>
      <c r="B28" s="14">
        <f>'Team No Bots Locals'!R59</f>
        <v>75</v>
      </c>
      <c r="C28" s="14">
        <f>'Team No Bots Locals'!S59</f>
        <v>72</v>
      </c>
      <c r="D28" s="14">
        <f>'Team No Bots Locals'!T59</f>
        <v>75</v>
      </c>
      <c r="E28" s="14">
        <f>'Team No Bots Locals'!U59</f>
        <v>222</v>
      </c>
      <c r="F28" s="14">
        <f>'Team No Bots Locals'!V59</f>
        <v>1</v>
      </c>
      <c r="H28" s="14" t="str">
        <f>'Team Incl Bots Locals'!Q69</f>
        <v>Botswana</v>
      </c>
      <c r="I28" s="14">
        <f>'Team Incl Bots Locals'!R69</f>
        <v>75</v>
      </c>
      <c r="J28" s="14">
        <f>'Team Incl Bots Locals'!S69</f>
        <v>72</v>
      </c>
      <c r="K28" s="14">
        <f>'Team Incl Bots Locals'!T69</f>
        <v>141</v>
      </c>
      <c r="L28" s="14">
        <f>'Team Incl Bots Locals'!U69</f>
        <v>288</v>
      </c>
      <c r="M28" s="14">
        <f>'Team Incl Bots Locals'!V69</f>
        <v>1</v>
      </c>
    </row>
    <row r="29" spans="1:13" ht="12.75">
      <c r="A29" s="18" t="str">
        <f>'Team No Bots Locals'!Q57</f>
        <v>Zambia</v>
      </c>
      <c r="B29" s="18">
        <f>'Team No Bots Locals'!R57</f>
        <v>126</v>
      </c>
      <c r="C29" s="18">
        <f>'Team No Bots Locals'!S57</f>
        <v>0</v>
      </c>
      <c r="D29" s="18">
        <f>'Team No Bots Locals'!T57</f>
        <v>0</v>
      </c>
      <c r="E29" s="18">
        <f>'Team No Bots Locals'!U57</f>
        <v>126</v>
      </c>
      <c r="F29" s="18">
        <f>'Team No Bots Locals'!V57</f>
        <v>2</v>
      </c>
      <c r="H29" s="18" t="str">
        <f>'Team Incl Bots Locals'!Q67</f>
        <v>Zambia</v>
      </c>
      <c r="I29" s="18">
        <f>'Team Incl Bots Locals'!R67</f>
        <v>126</v>
      </c>
      <c r="J29" s="18">
        <f>'Team Incl Bots Locals'!S67</f>
        <v>0</v>
      </c>
      <c r="K29" s="18">
        <f>'Team Incl Bots Locals'!T67</f>
        <v>0</v>
      </c>
      <c r="L29" s="18">
        <f>'Team Incl Bots Locals'!U67</f>
        <v>126</v>
      </c>
      <c r="M29" s="18">
        <f>'Team Incl Bots Locals'!V67</f>
        <v>2</v>
      </c>
    </row>
    <row r="30" spans="1:13" ht="12.75">
      <c r="A30" s="16" t="str">
        <f>'Team No Bots Locals'!Q58</f>
        <v>Zimbabwe</v>
      </c>
      <c r="B30" s="16">
        <f>'Team No Bots Locals'!R58</f>
        <v>0</v>
      </c>
      <c r="C30" s="16">
        <f>'Team No Bots Locals'!S58</f>
        <v>89</v>
      </c>
      <c r="D30" s="16">
        <f>'Team No Bots Locals'!T58</f>
        <v>0</v>
      </c>
      <c r="E30" s="16">
        <f>'Team No Bots Locals'!U58</f>
        <v>89</v>
      </c>
      <c r="F30" s="16">
        <f>'Team No Bots Locals'!V58</f>
        <v>3</v>
      </c>
      <c r="H30" s="16" t="str">
        <f>'Team Incl Bots Locals'!Q68</f>
        <v>Zimbabwe</v>
      </c>
      <c r="I30" s="16">
        <f>'Team Incl Bots Locals'!R68</f>
        <v>0</v>
      </c>
      <c r="J30" s="16">
        <f>'Team Incl Bots Locals'!S68</f>
        <v>89</v>
      </c>
      <c r="K30" s="16">
        <f>'Team Incl Bots Locals'!T68</f>
        <v>0</v>
      </c>
      <c r="L30" s="16">
        <f>'Team Incl Bots Locals'!U68</f>
        <v>89</v>
      </c>
      <c r="M30" s="16">
        <f>'Team Incl Bots Locals'!V68</f>
        <v>3</v>
      </c>
    </row>
    <row r="32" spans="1:13" ht="12.75">
      <c r="A32" s="7" t="str">
        <f>'Team No Bots Locals'!Q66</f>
        <v>Overall</v>
      </c>
      <c r="B32" s="7" t="str">
        <f>'Team No Bots Locals'!R66</f>
        <v>Lusaka</v>
      </c>
      <c r="C32" s="7" t="str">
        <f>'Team No Bots Locals'!S66</f>
        <v>Harare</v>
      </c>
      <c r="D32" s="7" t="str">
        <f>'Team No Bots Locals'!T66</f>
        <v>Francistown</v>
      </c>
      <c r="E32" s="19" t="str">
        <f>'Team No Bots Locals'!U66</f>
        <v>Total</v>
      </c>
      <c r="F32" s="19" t="str">
        <f>'Team No Bots Locals'!V66</f>
        <v>Rank</v>
      </c>
      <c r="H32" s="7" t="str">
        <f>'Team Incl Bots Locals'!Q76</f>
        <v>Overall</v>
      </c>
      <c r="I32" s="7" t="str">
        <f>'Team Incl Bots Locals'!R76</f>
        <v>Lusaka</v>
      </c>
      <c r="J32" s="7" t="str">
        <f>'Team Incl Bots Locals'!S76</f>
        <v>Harare</v>
      </c>
      <c r="K32" s="7" t="str">
        <f>'Team Incl Bots Locals'!T76</f>
        <v>Francistown</v>
      </c>
      <c r="L32" s="19" t="str">
        <f>'Team Incl Bots Locals'!U76</f>
        <v>Total</v>
      </c>
      <c r="M32" s="19" t="str">
        <f>'Team Incl Bots Locals'!V76</f>
        <v>Rank</v>
      </c>
    </row>
    <row r="33" spans="1:13" ht="12.75">
      <c r="A33" s="16" t="str">
        <f>'Team No Bots Locals'!Q68</f>
        <v>Zimbabwe</v>
      </c>
      <c r="B33" s="16">
        <f>'Team No Bots Locals'!R68</f>
        <v>315</v>
      </c>
      <c r="C33" s="16">
        <f>'Team No Bots Locals'!S68</f>
        <v>690</v>
      </c>
      <c r="D33" s="16">
        <f>'Team No Bots Locals'!T68</f>
        <v>423</v>
      </c>
      <c r="E33" s="16">
        <f>'Team No Bots Locals'!U68</f>
        <v>1428</v>
      </c>
      <c r="F33" s="16">
        <f>'Team No Bots Locals'!V68</f>
        <v>1</v>
      </c>
      <c r="H33" s="16" t="str">
        <f>'Team Incl Bots Locals'!Q78</f>
        <v>Zimbabwe</v>
      </c>
      <c r="I33" s="16">
        <f>'Team Incl Bots Locals'!R78</f>
        <v>315</v>
      </c>
      <c r="J33" s="16">
        <f>'Team Incl Bots Locals'!S78</f>
        <v>690</v>
      </c>
      <c r="K33" s="16">
        <f>'Team Incl Bots Locals'!T78</f>
        <v>411</v>
      </c>
      <c r="L33" s="16">
        <f>'Team Incl Bots Locals'!U78</f>
        <v>1416</v>
      </c>
      <c r="M33" s="16">
        <f>'Team Incl Bots Locals'!V78</f>
        <v>1</v>
      </c>
    </row>
    <row r="34" spans="1:13" ht="12.75">
      <c r="A34" s="18" t="str">
        <f>'Team No Bots Locals'!Q67</f>
        <v>Zambia</v>
      </c>
      <c r="B34" s="18">
        <f>'Team No Bots Locals'!R67</f>
        <v>663</v>
      </c>
      <c r="C34" s="18">
        <f>'Team No Bots Locals'!S67</f>
        <v>382</v>
      </c>
      <c r="D34" s="18">
        <f>'Team No Bots Locals'!T67</f>
        <v>339</v>
      </c>
      <c r="E34" s="18">
        <f>'Team No Bots Locals'!U67</f>
        <v>1384</v>
      </c>
      <c r="F34" s="18">
        <f>'Team No Bots Locals'!V67</f>
        <v>2</v>
      </c>
      <c r="H34" s="18" t="str">
        <f>'Team Incl Bots Locals'!Q77</f>
        <v>Zambia</v>
      </c>
      <c r="I34" s="18">
        <f>'Team Incl Bots Locals'!R77</f>
        <v>663</v>
      </c>
      <c r="J34" s="18">
        <f>'Team Incl Bots Locals'!S77</f>
        <v>382</v>
      </c>
      <c r="K34" s="18">
        <f>'Team Incl Bots Locals'!T77</f>
        <v>333</v>
      </c>
      <c r="L34" s="18">
        <f>'Team Incl Bots Locals'!U77</f>
        <v>1378</v>
      </c>
      <c r="M34" s="18">
        <f>'Team Incl Bots Locals'!V77</f>
        <v>2</v>
      </c>
    </row>
    <row r="35" spans="1:13" ht="12.75">
      <c r="A35" s="14" t="str">
        <f>'Team No Bots Locals'!Q69</f>
        <v>Botswana</v>
      </c>
      <c r="B35" s="14">
        <f>'Team No Bots Locals'!R69</f>
        <v>193</v>
      </c>
      <c r="C35" s="14">
        <f>'Team No Bots Locals'!S69</f>
        <v>171</v>
      </c>
      <c r="D35" s="14">
        <f>'Team No Bots Locals'!T69</f>
        <v>210</v>
      </c>
      <c r="E35" s="14">
        <f>'Team No Bots Locals'!U69</f>
        <v>574</v>
      </c>
      <c r="F35" s="14">
        <f>'Team No Bots Locals'!V69</f>
        <v>3</v>
      </c>
      <c r="H35" s="14" t="str">
        <f>'Team Incl Bots Locals'!Q79</f>
        <v>Botswana</v>
      </c>
      <c r="I35" s="14">
        <f>'Team Incl Bots Locals'!R79</f>
        <v>193</v>
      </c>
      <c r="J35" s="14">
        <f>'Team Incl Bots Locals'!S79</f>
        <v>171</v>
      </c>
      <c r="K35" s="14">
        <f>'Team Incl Bots Locals'!T79</f>
        <v>648</v>
      </c>
      <c r="L35" s="14">
        <f>'Team Incl Bots Locals'!U79</f>
        <v>1012</v>
      </c>
      <c r="M35" s="14">
        <f>'Team Incl Bots Locals'!V79</f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28125" style="0" bestFit="1" customWidth="1"/>
    <col min="9" max="9" width="40.00390625" style="0" bestFit="1" customWidth="1"/>
  </cols>
  <sheetData>
    <row r="1" spans="1:8" ht="20.25">
      <c r="A1" s="32" t="s">
        <v>76</v>
      </c>
      <c r="B1" s="31" t="s">
        <v>227</v>
      </c>
      <c r="H1" s="1"/>
    </row>
    <row r="2" spans="1:9" ht="12.75">
      <c r="A2" s="7" t="s">
        <v>0</v>
      </c>
      <c r="B2" s="8" t="s">
        <v>3</v>
      </c>
      <c r="C2" s="8" t="str">
        <f>'Team Incl Bots Locals'!R4</f>
        <v>Lusaka</v>
      </c>
      <c r="D2" s="8" t="str">
        <f>'Team Incl Bots Locals'!S4</f>
        <v>Harare</v>
      </c>
      <c r="E2" s="8" t="str">
        <f>'Team Incl Bots Locals'!T4</f>
        <v>Francistown</v>
      </c>
      <c r="F2" s="8" t="str">
        <f>'Team Incl Bots Locals'!U4</f>
        <v>Total</v>
      </c>
      <c r="G2" s="8" t="s">
        <v>74</v>
      </c>
      <c r="H2" s="8" t="s">
        <v>98</v>
      </c>
      <c r="I2" s="7" t="s">
        <v>101</v>
      </c>
    </row>
    <row r="3" spans="1:9" ht="12.75">
      <c r="A3" s="20" t="s">
        <v>4</v>
      </c>
      <c r="B3" s="9" t="s">
        <v>5</v>
      </c>
      <c r="C3" s="20">
        <f>SUM('Team Incl Bots Locals'!E5:G5)</f>
        <v>75</v>
      </c>
      <c r="D3" s="20">
        <f>SUM('Team Incl Bots Locals'!I5:K5)</f>
        <v>75</v>
      </c>
      <c r="E3" s="20">
        <f>SUM('Team Incl Bots Locals'!M5:O5)</f>
        <v>75</v>
      </c>
      <c r="F3" s="20">
        <f aca="true" t="shared" si="0" ref="F3:F8">SUM(C3:E3)</f>
        <v>225</v>
      </c>
      <c r="G3" s="9">
        <f aca="true" t="shared" si="1" ref="G3:G8">RANK(F3,$F$3:$F$8)</f>
        <v>1</v>
      </c>
      <c r="H3" s="8" t="str">
        <f>IF(G3=1,'Team Incl Bots Locals'!$AF$2,IF(G3=2,'Team Incl Bots Locals'!$AG$2,IF(G3=3,'Team Incl Bots Locals'!$AH$2,'Team Incl Bots Locals'!$AI$2)))</f>
        <v>Gold</v>
      </c>
      <c r="I3" s="11"/>
    </row>
    <row r="4" spans="1:9" ht="12.75">
      <c r="A4" s="11" t="s">
        <v>6</v>
      </c>
      <c r="B4" s="10" t="s">
        <v>5</v>
      </c>
      <c r="C4" s="11">
        <f>SUM('Team Incl Bots Locals'!E6:G6)</f>
        <v>63</v>
      </c>
      <c r="D4" s="11">
        <f>SUM('Team Incl Bots Locals'!I6:K6)</f>
        <v>66</v>
      </c>
      <c r="E4" s="11">
        <f>SUM('Team Incl Bots Locals'!M6:O6)</f>
        <v>66</v>
      </c>
      <c r="F4" s="11">
        <f t="shared" si="0"/>
        <v>195</v>
      </c>
      <c r="G4" s="10">
        <f t="shared" si="1"/>
        <v>2</v>
      </c>
      <c r="H4" s="8" t="str">
        <f>IF(G4=1,'Team Incl Bots Locals'!$AF$2,IF(G4=2,'Team Incl Bots Locals'!$AG$2,IF(G4=3,'Team Incl Bots Locals'!$AH$2,'Team Incl Bots Locals'!$AI$2)))</f>
        <v>Silver</v>
      </c>
      <c r="I4" s="11"/>
    </row>
    <row r="5" spans="1:9" ht="12.75">
      <c r="A5" s="20" t="s">
        <v>7</v>
      </c>
      <c r="B5" s="9" t="s">
        <v>5</v>
      </c>
      <c r="C5" s="20">
        <f>SUM('Team Incl Bots Locals'!E7:G7)</f>
        <v>61</v>
      </c>
      <c r="D5" s="20">
        <f>SUM('Team Incl Bots Locals'!I7:K7)</f>
        <v>59</v>
      </c>
      <c r="E5" s="20">
        <f>SUM('Team Incl Bots Locals'!M7:O7)</f>
        <v>60</v>
      </c>
      <c r="F5" s="20">
        <f t="shared" si="0"/>
        <v>180</v>
      </c>
      <c r="G5" s="9">
        <f t="shared" si="1"/>
        <v>3</v>
      </c>
      <c r="H5" s="8" t="str">
        <f>IF(G5=1,'Team Incl Bots Locals'!$AF$2,IF(G5=2,'Team Incl Bots Locals'!$AG$2,IF(G5=3,'Team Incl Bots Locals'!$AH$2,'Team Incl Bots Locals'!$AI$2)))</f>
        <v>Bronze</v>
      </c>
      <c r="I5" s="11"/>
    </row>
    <row r="6" spans="1:9" ht="12.75">
      <c r="A6" s="11" t="s">
        <v>8</v>
      </c>
      <c r="B6" s="10" t="s">
        <v>5</v>
      </c>
      <c r="C6" s="11">
        <f>SUM('Team Incl Bots Locals'!E9:G9)</f>
        <v>54</v>
      </c>
      <c r="D6" s="11">
        <f>SUM('Team Incl Bots Locals'!I9:K9)</f>
        <v>36</v>
      </c>
      <c r="E6" s="11">
        <f>SUM('Team Incl Bots Locals'!M9:O9)</f>
        <v>57</v>
      </c>
      <c r="F6" s="11">
        <f t="shared" si="0"/>
        <v>147</v>
      </c>
      <c r="G6" s="10">
        <f t="shared" si="1"/>
        <v>4</v>
      </c>
      <c r="H6" s="8" t="str">
        <f>IF(G6=1,'Team Incl Bots Locals'!$AF$2,IF(G6=2,'Team Incl Bots Locals'!$AG$2,IF(G6=3,'Team Incl Bots Locals'!$AH$2,'Team Incl Bots Locals'!$AI$2)))</f>
        <v> </v>
      </c>
      <c r="I6" s="11"/>
    </row>
    <row r="7" spans="1:9" ht="12.75">
      <c r="A7" s="20" t="s">
        <v>9</v>
      </c>
      <c r="B7" s="9" t="s">
        <v>5</v>
      </c>
      <c r="C7" s="20">
        <f>SUM('Team Incl Bots Locals'!E10:G10)</f>
        <v>51</v>
      </c>
      <c r="D7" s="20">
        <f>SUM('Team Incl Bots Locals'!I10:K10)</f>
        <v>18</v>
      </c>
      <c r="E7" s="20">
        <f>SUM('Team Incl Bots Locals'!M10:O10)</f>
        <v>54</v>
      </c>
      <c r="F7" s="20">
        <f t="shared" si="0"/>
        <v>123</v>
      </c>
      <c r="G7" s="9">
        <f t="shared" si="1"/>
        <v>5</v>
      </c>
      <c r="H7" s="8" t="str">
        <f>IF(G7=1,'Team Incl Bots Locals'!$AF$2,IF(G7=2,'Team Incl Bots Locals'!$AG$2,IF(G7=3,'Team Incl Bots Locals'!$AH$2,'Team Incl Bots Locals'!$AI$2)))</f>
        <v> </v>
      </c>
      <c r="I7" s="11"/>
    </row>
    <row r="8" spans="1:9" ht="12.75">
      <c r="A8" s="11" t="s">
        <v>43</v>
      </c>
      <c r="B8" s="10" t="s">
        <v>5</v>
      </c>
      <c r="C8" s="11">
        <f>SUM('Team Incl Bots Locals'!E8:G8)</f>
        <v>59</v>
      </c>
      <c r="D8" s="11">
        <f>SUM('Team Incl Bots Locals'!I8:K8)</f>
        <v>58</v>
      </c>
      <c r="E8" s="11">
        <f>SUM('Team Incl Bots Locals'!M8:O8)</f>
        <v>0</v>
      </c>
      <c r="F8" s="11">
        <f t="shared" si="0"/>
        <v>117</v>
      </c>
      <c r="G8" s="10">
        <f t="shared" si="1"/>
        <v>6</v>
      </c>
      <c r="H8" s="8" t="str">
        <f>IF(G8=1,'Team Incl Bots Locals'!$AF$2,IF(G8=2,'Team Incl Bots Locals'!$AG$2,IF(G8=3,'Team Incl Bots Locals'!$AH$2,'Team Incl Bots Locals'!$AI$2)))</f>
        <v> </v>
      </c>
      <c r="I8" s="11"/>
    </row>
    <row r="9" ht="12.75">
      <c r="B9" s="4"/>
    </row>
    <row r="10" spans="1:9" ht="12.75">
      <c r="A10" s="7" t="s">
        <v>10</v>
      </c>
      <c r="B10" s="8" t="s">
        <v>3</v>
      </c>
      <c r="C10" s="8" t="str">
        <f>'Team Incl Bots Locals'!R12</f>
        <v>Lusaka</v>
      </c>
      <c r="D10" s="8" t="str">
        <f>'Team Incl Bots Locals'!S12</f>
        <v>Harare</v>
      </c>
      <c r="E10" s="8" t="str">
        <f>'Team Incl Bots Locals'!T12</f>
        <v>Francistown</v>
      </c>
      <c r="F10" s="8" t="str">
        <f>'Team Incl Bots Locals'!U12</f>
        <v>Total</v>
      </c>
      <c r="G10" s="8" t="s">
        <v>74</v>
      </c>
      <c r="H10" s="8" t="s">
        <v>98</v>
      </c>
      <c r="I10" s="7" t="s">
        <v>101</v>
      </c>
    </row>
    <row r="11" spans="1:9" ht="12.75">
      <c r="A11" s="20" t="s">
        <v>11</v>
      </c>
      <c r="B11" s="9" t="s">
        <v>13</v>
      </c>
      <c r="C11" s="20">
        <f>SUM('Team Incl Bots Locals'!E13:G13)</f>
        <v>75</v>
      </c>
      <c r="D11" s="20">
        <f>SUM('Team Incl Bots Locals'!I13:K13)</f>
        <v>70</v>
      </c>
      <c r="E11" s="20">
        <f>SUM('Team Incl Bots Locals'!M13:O13)</f>
        <v>0</v>
      </c>
      <c r="F11" s="20">
        <f aca="true" t="shared" si="2" ref="F11:F19">SUM(C11:E11)</f>
        <v>145</v>
      </c>
      <c r="G11" s="9">
        <f aca="true" t="shared" si="3" ref="G11:G19">RANK(F11,$F$11:$F$19)</f>
        <v>1</v>
      </c>
      <c r="H11" s="8" t="str">
        <f>IF(G11=1,'Team Incl Bots Locals'!$AF$2,IF(G11=2,'Team Incl Bots Locals'!$AG$2,IF(G11=3,'Team Incl Bots Locals'!$AH$2,'Team Incl Bots Locals'!$AI$2)))</f>
        <v>Gold</v>
      </c>
      <c r="I11" s="11"/>
    </row>
    <row r="12" spans="1:9" ht="12.75">
      <c r="A12" s="11" t="s">
        <v>48</v>
      </c>
      <c r="B12" s="10" t="s">
        <v>5</v>
      </c>
      <c r="C12" s="11">
        <f>SUM('Team Incl Bots Locals'!E19:G19)</f>
        <v>0</v>
      </c>
      <c r="D12" s="11">
        <f>SUM('Team Incl Bots Locals'!I19:K19)</f>
        <v>18</v>
      </c>
      <c r="E12" s="11">
        <f>SUM('Team Incl Bots Locals'!M19:O19)</f>
        <v>65</v>
      </c>
      <c r="F12" s="11">
        <f t="shared" si="2"/>
        <v>83</v>
      </c>
      <c r="G12" s="10">
        <f t="shared" si="3"/>
        <v>2</v>
      </c>
      <c r="H12" s="8" t="str">
        <f>IF(G12=1,'Team Incl Bots Locals'!$AF$2,IF(G12=2,'Team Incl Bots Locals'!$AG$2,IF(G12=3,'Team Incl Bots Locals'!$AH$2,'Team Incl Bots Locals'!$AI$2)))</f>
        <v>Silver</v>
      </c>
      <c r="I12" s="11"/>
    </row>
    <row r="13" spans="1:9" ht="12.75">
      <c r="A13" s="20" t="s">
        <v>77</v>
      </c>
      <c r="B13" s="9" t="s">
        <v>92</v>
      </c>
      <c r="C13" s="20">
        <f>SUM('Team Incl Bots Locals'!E20:G20)</f>
        <v>0</v>
      </c>
      <c r="D13" s="20">
        <f>SUM('Team Incl Bots Locals'!I20:K20)</f>
        <v>0</v>
      </c>
      <c r="E13" s="20">
        <f>SUM('Team Incl Bots Locals'!M20:O20)</f>
        <v>69</v>
      </c>
      <c r="F13" s="20">
        <f t="shared" si="2"/>
        <v>69</v>
      </c>
      <c r="G13" s="9">
        <f t="shared" si="3"/>
        <v>3</v>
      </c>
      <c r="H13" s="8" t="str">
        <f>IF(G13=1,'Team Incl Bots Locals'!$AF$2,IF(G13=2,'Team Incl Bots Locals'!$AG$2,IF(G13=3,'Team Incl Bots Locals'!$AH$2,'Team Incl Bots Locals'!$AI$2)))</f>
        <v>Bronze</v>
      </c>
      <c r="I13" s="11"/>
    </row>
    <row r="14" spans="1:9" ht="12.75">
      <c r="A14" s="11" t="s">
        <v>78</v>
      </c>
      <c r="B14" s="10" t="s">
        <v>92</v>
      </c>
      <c r="C14" s="11">
        <f>SUM('Team Incl Bots Locals'!E21:G21)</f>
        <v>0</v>
      </c>
      <c r="D14" s="11">
        <f>SUM('Team Incl Bots Locals'!I21:K21)</f>
        <v>0</v>
      </c>
      <c r="E14" s="11">
        <f>SUM('Team Incl Bots Locals'!M21:O21)</f>
        <v>67</v>
      </c>
      <c r="F14" s="11">
        <f t="shared" si="2"/>
        <v>67</v>
      </c>
      <c r="G14" s="10">
        <f t="shared" si="3"/>
        <v>4</v>
      </c>
      <c r="H14" s="8" t="str">
        <f>IF(G14=1,'Team Incl Bots Locals'!$AF$2,IF(G14=2,'Team Incl Bots Locals'!$AG$2,IF(G14=3,'Team Incl Bots Locals'!$AH$2,'Team Incl Bots Locals'!$AI$2)))</f>
        <v> </v>
      </c>
      <c r="I14" s="11"/>
    </row>
    <row r="15" spans="1:9" ht="12.75">
      <c r="A15" s="20" t="s">
        <v>12</v>
      </c>
      <c r="B15" s="9" t="s">
        <v>13</v>
      </c>
      <c r="C15" s="20">
        <f>SUM('Team Incl Bots Locals'!E14:G14)</f>
        <v>66</v>
      </c>
      <c r="D15" s="20">
        <f>SUM('Team Incl Bots Locals'!I14:K14)</f>
        <v>0</v>
      </c>
      <c r="E15" s="20">
        <f>SUM('Team Incl Bots Locals'!M14:O14)</f>
        <v>0</v>
      </c>
      <c r="F15" s="20">
        <f t="shared" si="2"/>
        <v>66</v>
      </c>
      <c r="G15" s="9">
        <f t="shared" si="3"/>
        <v>5</v>
      </c>
      <c r="H15" s="8" t="str">
        <f>IF(G15=1,'Team Incl Bots Locals'!$AF$2,IF(G15=2,'Team Incl Bots Locals'!$AG$2,IF(G15=3,'Team Incl Bots Locals'!$AH$2,'Team Incl Bots Locals'!$AI$2)))</f>
        <v> </v>
      </c>
      <c r="I15" s="11"/>
    </row>
    <row r="16" spans="1:9" ht="12.75">
      <c r="A16" s="11" t="s">
        <v>44</v>
      </c>
      <c r="B16" s="10" t="s">
        <v>5</v>
      </c>
      <c r="C16" s="11">
        <f>SUM('Team Incl Bots Locals'!E15:G15)</f>
        <v>0</v>
      </c>
      <c r="D16" s="11">
        <f>SUM('Team Incl Bots Locals'!I15:K15)</f>
        <v>65</v>
      </c>
      <c r="E16" s="11">
        <f>SUM('Team Incl Bots Locals'!M15:O15)</f>
        <v>0</v>
      </c>
      <c r="F16" s="11">
        <f t="shared" si="2"/>
        <v>65</v>
      </c>
      <c r="G16" s="10">
        <f t="shared" si="3"/>
        <v>6</v>
      </c>
      <c r="H16" s="8" t="str">
        <f>IF(G16=1,'Team Incl Bots Locals'!$AF$2,IF(G16=2,'Team Incl Bots Locals'!$AG$2,IF(G16=3,'Team Incl Bots Locals'!$AH$2,'Team Incl Bots Locals'!$AI$2)))</f>
        <v> </v>
      </c>
      <c r="I16" s="11"/>
    </row>
    <row r="17" spans="1:9" ht="12.75">
      <c r="A17" s="20" t="s">
        <v>45</v>
      </c>
      <c r="B17" s="9" t="s">
        <v>5</v>
      </c>
      <c r="C17" s="20">
        <f>SUM('Team Incl Bots Locals'!E16:G16)</f>
        <v>0</v>
      </c>
      <c r="D17" s="20">
        <f>SUM('Team Incl Bots Locals'!I16:K16)</f>
        <v>63</v>
      </c>
      <c r="E17" s="20">
        <f>SUM('Team Incl Bots Locals'!M16:O16)</f>
        <v>0</v>
      </c>
      <c r="F17" s="20">
        <f t="shared" si="2"/>
        <v>63</v>
      </c>
      <c r="G17" s="9">
        <f t="shared" si="3"/>
        <v>7</v>
      </c>
      <c r="H17" s="8" t="str">
        <f>IF(G17=1,'Team Incl Bots Locals'!$AF$2,IF(G17=2,'Team Incl Bots Locals'!$AG$2,IF(G17=3,'Team Incl Bots Locals'!$AH$2,'Team Incl Bots Locals'!$AI$2)))</f>
        <v> </v>
      </c>
      <c r="I17" s="11"/>
    </row>
    <row r="18" spans="1:9" ht="12.75">
      <c r="A18" s="11" t="s">
        <v>46</v>
      </c>
      <c r="B18" s="10" t="s">
        <v>5</v>
      </c>
      <c r="C18" s="11">
        <f>SUM('Team Incl Bots Locals'!E17:G17)</f>
        <v>0</v>
      </c>
      <c r="D18" s="11">
        <f>SUM('Team Incl Bots Locals'!I17:K17)</f>
        <v>60</v>
      </c>
      <c r="E18" s="11">
        <f>SUM('Team Incl Bots Locals'!M17:O17)</f>
        <v>0</v>
      </c>
      <c r="F18" s="11">
        <f t="shared" si="2"/>
        <v>60</v>
      </c>
      <c r="G18" s="10">
        <f t="shared" si="3"/>
        <v>8</v>
      </c>
      <c r="H18" s="8" t="str">
        <f>IF(G18=1,'Team Incl Bots Locals'!$AF$2,IF(G18=2,'Team Incl Bots Locals'!$AG$2,IF(G18=3,'Team Incl Bots Locals'!$AH$2,'Team Incl Bots Locals'!$AI$2)))</f>
        <v> </v>
      </c>
      <c r="I18" s="11"/>
    </row>
    <row r="19" spans="1:9" ht="12.75">
      <c r="A19" s="20" t="s">
        <v>47</v>
      </c>
      <c r="B19" s="9" t="s">
        <v>5</v>
      </c>
      <c r="C19" s="20">
        <f>SUM('Team Incl Bots Locals'!E18:G18)</f>
        <v>0</v>
      </c>
      <c r="D19" s="20">
        <f>SUM('Team Incl Bots Locals'!I18:K18)</f>
        <v>36</v>
      </c>
      <c r="E19" s="20">
        <f>SUM('Team Incl Bots Locals'!M18:O18)</f>
        <v>0</v>
      </c>
      <c r="F19" s="20">
        <f t="shared" si="2"/>
        <v>36</v>
      </c>
      <c r="G19" s="9">
        <f t="shared" si="3"/>
        <v>9</v>
      </c>
      <c r="H19" s="8" t="str">
        <f>IF(G19=1,'Team Incl Bots Locals'!$AF$2,IF(G19=2,'Team Incl Bots Locals'!$AG$2,IF(G19=3,'Team Incl Bots Locals'!$AH$2,'Team Incl Bots Locals'!$AI$2)))</f>
        <v> </v>
      </c>
      <c r="I19" s="11"/>
    </row>
    <row r="20" ht="12.75">
      <c r="B20" s="4"/>
    </row>
    <row r="21" spans="1:9" ht="12.75">
      <c r="A21" s="7" t="s">
        <v>14</v>
      </c>
      <c r="B21" s="8" t="s">
        <v>3</v>
      </c>
      <c r="C21" s="8" t="str">
        <f>'Team Incl Bots Locals'!R23</f>
        <v>Lusaka</v>
      </c>
      <c r="D21" s="8" t="str">
        <f>'Team Incl Bots Locals'!S23</f>
        <v>Harare</v>
      </c>
      <c r="E21" s="8" t="str">
        <f>'Team Incl Bots Locals'!T23</f>
        <v>Francistown</v>
      </c>
      <c r="F21" s="8" t="str">
        <f>'Team Incl Bots Locals'!U23</f>
        <v>Total</v>
      </c>
      <c r="G21" s="8" t="s">
        <v>74</v>
      </c>
      <c r="H21" s="8" t="s">
        <v>98</v>
      </c>
      <c r="I21" s="7" t="s">
        <v>101</v>
      </c>
    </row>
    <row r="22" spans="1:9" ht="12.75">
      <c r="A22" s="20" t="s">
        <v>19</v>
      </c>
      <c r="B22" s="9" t="s">
        <v>37</v>
      </c>
      <c r="C22" s="20">
        <f>SUM('Team Incl Bots Locals'!E34:G34)</f>
        <v>52</v>
      </c>
      <c r="D22" s="20">
        <f>SUM('Team Incl Bots Locals'!I34:K34)</f>
        <v>55</v>
      </c>
      <c r="E22" s="20">
        <f>SUM('Team Incl Bots Locals'!M34:O34)</f>
        <v>59</v>
      </c>
      <c r="F22" s="20">
        <f aca="true" t="shared" si="4" ref="F22:F36">SUM(C22:E22)</f>
        <v>166</v>
      </c>
      <c r="G22" s="9">
        <f aca="true" t="shared" si="5" ref="G22:G28">RANK(F22,$F$22:$F$36)</f>
        <v>1</v>
      </c>
      <c r="H22" s="8" t="str">
        <f>IF(G22=1,'Team Incl Bots Locals'!$AF$2,IF(G22=2,'Team Incl Bots Locals'!$AG$2,IF(G22=3,'Team Incl Bots Locals'!$AH$2,'Team Incl Bots Locals'!$AI$2)))</f>
        <v>Gold</v>
      </c>
      <c r="I22" s="11"/>
    </row>
    <row r="23" spans="1:9" ht="12.75">
      <c r="A23" s="11" t="s">
        <v>20</v>
      </c>
      <c r="B23" s="10" t="s">
        <v>13</v>
      </c>
      <c r="C23" s="11">
        <f>SUM('Team Incl Bots Locals'!E26:G26)</f>
        <v>53</v>
      </c>
      <c r="D23" s="11">
        <f>SUM('Team Incl Bots Locals'!I26:K26)</f>
        <v>50</v>
      </c>
      <c r="E23" s="11">
        <f>SUM('Team Incl Bots Locals'!M26:O26)</f>
        <v>51</v>
      </c>
      <c r="F23" s="11">
        <f t="shared" si="4"/>
        <v>154</v>
      </c>
      <c r="G23" s="10">
        <f t="shared" si="5"/>
        <v>2</v>
      </c>
      <c r="H23" s="8" t="str">
        <f>IF(G23=1,'Team Incl Bots Locals'!$AF$2,IF(G23=2,'Team Incl Bots Locals'!$AG$2,IF(G23=3,'Team Incl Bots Locals'!$AH$2,'Team Incl Bots Locals'!$AI$2)))</f>
        <v>Silver</v>
      </c>
      <c r="I23" s="11"/>
    </row>
    <row r="24" spans="1:9" ht="12.75">
      <c r="A24" s="20" t="s">
        <v>49</v>
      </c>
      <c r="B24" s="9" t="s">
        <v>5</v>
      </c>
      <c r="C24" s="20">
        <f>SUM('Team Incl Bots Locals'!E30:G30)</f>
        <v>0</v>
      </c>
      <c r="D24" s="20">
        <f>SUM('Team Incl Bots Locals'!I30:K30)</f>
        <v>69</v>
      </c>
      <c r="E24" s="20">
        <f>SUM('Team Incl Bots Locals'!M30:O30)</f>
        <v>75</v>
      </c>
      <c r="F24" s="20">
        <f t="shared" si="4"/>
        <v>144</v>
      </c>
      <c r="G24" s="9">
        <f t="shared" si="5"/>
        <v>3</v>
      </c>
      <c r="H24" s="8" t="str">
        <f>IF(G24=1,'Team Incl Bots Locals'!$AF$2,IF(G24=2,'Team Incl Bots Locals'!$AG$2,IF(G24=3,'Team Incl Bots Locals'!$AH$2,'Team Incl Bots Locals'!$AI$2)))</f>
        <v>Bronze</v>
      </c>
      <c r="I24" s="11"/>
    </row>
    <row r="25" spans="1:9" ht="12.75">
      <c r="A25" s="11" t="s">
        <v>16</v>
      </c>
      <c r="B25" s="10" t="s">
        <v>5</v>
      </c>
      <c r="C25" s="11">
        <f>SUM('Team Incl Bots Locals'!E28:G28)</f>
        <v>63</v>
      </c>
      <c r="D25" s="11">
        <f>SUM('Team Incl Bots Locals'!I28:K28)</f>
        <v>72</v>
      </c>
      <c r="E25" s="11">
        <f>SUM('Team Incl Bots Locals'!M28:O28)</f>
        <v>0</v>
      </c>
      <c r="F25" s="11">
        <f t="shared" si="4"/>
        <v>135</v>
      </c>
      <c r="G25" s="10">
        <f t="shared" si="5"/>
        <v>4</v>
      </c>
      <c r="H25" s="8" t="str">
        <f>IF(G25=1,'Team Incl Bots Locals'!$AF$2,IF(G25=2,'Team Incl Bots Locals'!$AG$2,IF(G25=3,'Team Incl Bots Locals'!$AH$2,'Team Incl Bots Locals'!$AI$2)))</f>
        <v> </v>
      </c>
      <c r="I25" s="11"/>
    </row>
    <row r="26" spans="1:9" ht="12.75">
      <c r="A26" s="20" t="s">
        <v>50</v>
      </c>
      <c r="B26" s="9" t="s">
        <v>5</v>
      </c>
      <c r="C26" s="20">
        <f>SUM('Team Incl Bots Locals'!E31:G31)</f>
        <v>0</v>
      </c>
      <c r="D26" s="20">
        <f>SUM('Team Incl Bots Locals'!I31:K31)</f>
        <v>60</v>
      </c>
      <c r="E26" s="20">
        <f>SUM('Team Incl Bots Locals'!M31:O31)</f>
        <v>66</v>
      </c>
      <c r="F26" s="20">
        <f t="shared" si="4"/>
        <v>126</v>
      </c>
      <c r="G26" s="9">
        <f t="shared" si="5"/>
        <v>5</v>
      </c>
      <c r="H26" s="8" t="str">
        <f>IF(G26=1,'Team Incl Bots Locals'!$AF$2,IF(G26=2,'Team Incl Bots Locals'!$AG$2,IF(G26=3,'Team Incl Bots Locals'!$AH$2,'Team Incl Bots Locals'!$AI$2)))</f>
        <v> </v>
      </c>
      <c r="I26" s="11"/>
    </row>
    <row r="27" spans="1:9" ht="12.75">
      <c r="A27" s="11" t="s">
        <v>15</v>
      </c>
      <c r="B27" s="10" t="s">
        <v>5</v>
      </c>
      <c r="C27" s="11">
        <f>SUM('Team Incl Bots Locals'!E27:G27)</f>
        <v>75</v>
      </c>
      <c r="D27" s="11">
        <f>SUM('Team Incl Bots Locals'!I27:K27)</f>
        <v>0</v>
      </c>
      <c r="E27" s="11">
        <f>SUM('Team Incl Bots Locals'!M27:O27)</f>
        <v>0</v>
      </c>
      <c r="F27" s="11">
        <f t="shared" si="4"/>
        <v>75</v>
      </c>
      <c r="G27" s="10">
        <f t="shared" si="5"/>
        <v>6</v>
      </c>
      <c r="H27" s="8" t="str">
        <f>IF(G27=1,'Team Incl Bots Locals'!$AF$2,IF(G27=2,'Team Incl Bots Locals'!$AG$2,IF(G27=3,'Team Incl Bots Locals'!$AH$2,'Team Incl Bots Locals'!$AI$2)))</f>
        <v> </v>
      </c>
      <c r="I27" s="11"/>
    </row>
    <row r="28" spans="1:9" ht="12.75">
      <c r="A28" s="20" t="s">
        <v>18</v>
      </c>
      <c r="B28" s="9" t="s">
        <v>13</v>
      </c>
      <c r="C28" s="20">
        <f>SUM('Team Incl Bots Locals'!E24:G24)</f>
        <v>60</v>
      </c>
      <c r="D28" s="20">
        <f>SUM('Team Incl Bots Locals'!I24:K24)</f>
        <v>0</v>
      </c>
      <c r="E28" s="20">
        <f>SUM('Team Incl Bots Locals'!M24:O24)</f>
        <v>0</v>
      </c>
      <c r="F28" s="20">
        <f t="shared" si="4"/>
        <v>60</v>
      </c>
      <c r="G28" s="9">
        <f t="shared" si="5"/>
        <v>7</v>
      </c>
      <c r="H28" s="8" t="str">
        <f>IF(G28=1,'Team Incl Bots Locals'!$AF$2,IF(G28=2,'Team Incl Bots Locals'!$AG$2,IF(G28=3,'Team Incl Bots Locals'!$AH$2,'Team Incl Bots Locals'!$AI$2)))</f>
        <v> </v>
      </c>
      <c r="I28" s="11" t="s">
        <v>226</v>
      </c>
    </row>
    <row r="29" spans="1:9" ht="12.75">
      <c r="A29" s="11" t="s">
        <v>17</v>
      </c>
      <c r="B29" s="10" t="s">
        <v>13</v>
      </c>
      <c r="C29" s="11">
        <f>SUM('Team Incl Bots Locals'!E25:G25)</f>
        <v>60</v>
      </c>
      <c r="D29" s="11">
        <f>SUM('Team Incl Bots Locals'!I25:K25)</f>
        <v>0</v>
      </c>
      <c r="E29" s="11">
        <f>SUM('Team Incl Bots Locals'!M25:O25)</f>
        <v>0</v>
      </c>
      <c r="F29" s="11">
        <f t="shared" si="4"/>
        <v>60</v>
      </c>
      <c r="G29" s="10">
        <v>8</v>
      </c>
      <c r="H29" s="8" t="str">
        <f>IF(G29=1,'Team Incl Bots Locals'!$AF$2,IF(G29=2,'Team Incl Bots Locals'!$AG$2,IF(G29=3,'Team Incl Bots Locals'!$AH$2,'Team Incl Bots Locals'!$AI$2)))</f>
        <v> </v>
      </c>
      <c r="I29" s="11"/>
    </row>
    <row r="30" spans="1:9" ht="12.75">
      <c r="A30" s="20" t="s">
        <v>79</v>
      </c>
      <c r="B30" s="9" t="s">
        <v>37</v>
      </c>
      <c r="C30" s="20">
        <f>SUM('Team Incl Bots Locals'!E35:G35)</f>
        <v>0</v>
      </c>
      <c r="D30" s="20">
        <f>SUM('Team Incl Bots Locals'!I35:K35)</f>
        <v>0</v>
      </c>
      <c r="E30" s="20">
        <f>SUM('Team Incl Bots Locals'!M35:O35)</f>
        <v>58</v>
      </c>
      <c r="F30" s="20">
        <f t="shared" si="4"/>
        <v>58</v>
      </c>
      <c r="G30" s="9">
        <f aca="true" t="shared" si="6" ref="G30:G36">RANK(F30,$F$22:$F$36)</f>
        <v>9</v>
      </c>
      <c r="H30" s="8" t="str">
        <f>IF(G30=1,'Team Incl Bots Locals'!$AF$2,IF(G30=2,'Team Incl Bots Locals'!$AG$2,IF(G30=3,'Team Incl Bots Locals'!$AH$2,'Team Incl Bots Locals'!$AI$2)))</f>
        <v> </v>
      </c>
      <c r="I30" s="11"/>
    </row>
    <row r="31" spans="1:9" ht="12.75">
      <c r="A31" s="11" t="s">
        <v>51</v>
      </c>
      <c r="B31" s="10" t="s">
        <v>5</v>
      </c>
      <c r="C31" s="11">
        <f>SUM('Team Incl Bots Locals'!E32:G32)</f>
        <v>0</v>
      </c>
      <c r="D31" s="11">
        <f>SUM('Team Incl Bots Locals'!I32:K32)</f>
        <v>56</v>
      </c>
      <c r="E31" s="11">
        <f>SUM('Team Incl Bots Locals'!M32:O32)</f>
        <v>0</v>
      </c>
      <c r="F31" s="11">
        <f t="shared" si="4"/>
        <v>56</v>
      </c>
      <c r="G31" s="10">
        <f t="shared" si="6"/>
        <v>10</v>
      </c>
      <c r="H31" s="8" t="str">
        <f>IF(G31=1,'Team Incl Bots Locals'!$AF$2,IF(G31=2,'Team Incl Bots Locals'!$AG$2,IF(G31=3,'Team Incl Bots Locals'!$AH$2,'Team Incl Bots Locals'!$AI$2)))</f>
        <v> </v>
      </c>
      <c r="I31" s="11"/>
    </row>
    <row r="32" spans="1:9" ht="12.75">
      <c r="A32" s="20" t="s">
        <v>80</v>
      </c>
      <c r="B32" s="9" t="s">
        <v>37</v>
      </c>
      <c r="C32" s="20">
        <f>SUM('Team Incl Bots Locals'!E36:G36)</f>
        <v>0</v>
      </c>
      <c r="D32" s="20">
        <f>SUM('Team Incl Bots Locals'!I36:K36)</f>
        <v>0</v>
      </c>
      <c r="E32" s="20">
        <f>SUM('Team Incl Bots Locals'!M36:O36)</f>
        <v>54</v>
      </c>
      <c r="F32" s="20">
        <f t="shared" si="4"/>
        <v>54</v>
      </c>
      <c r="G32" s="9">
        <f t="shared" si="6"/>
        <v>11</v>
      </c>
      <c r="H32" s="8" t="str">
        <f>IF(G32=1,'Team Incl Bots Locals'!$AF$2,IF(G32=2,'Team Incl Bots Locals'!$AG$2,IF(G32=3,'Team Incl Bots Locals'!$AH$2,'Team Incl Bots Locals'!$AI$2)))</f>
        <v> </v>
      </c>
      <c r="I32" s="11"/>
    </row>
    <row r="33" spans="1:9" ht="12.75">
      <c r="A33" s="11" t="s">
        <v>52</v>
      </c>
      <c r="B33" s="10" t="s">
        <v>5</v>
      </c>
      <c r="C33" s="11">
        <f>SUM('Team Incl Bots Locals'!E33:G33)</f>
        <v>0</v>
      </c>
      <c r="D33" s="11">
        <f>SUM('Team Incl Bots Locals'!I33:K33)</f>
        <v>49</v>
      </c>
      <c r="E33" s="11">
        <f>SUM('Team Incl Bots Locals'!M33:O33)</f>
        <v>0</v>
      </c>
      <c r="F33" s="11">
        <f t="shared" si="4"/>
        <v>49</v>
      </c>
      <c r="G33" s="10">
        <f t="shared" si="6"/>
        <v>12</v>
      </c>
      <c r="H33" s="8" t="str">
        <f>IF(G33=1,'Team Incl Bots Locals'!$AF$2,IF(G33=2,'Team Incl Bots Locals'!$AG$2,IF(G33=3,'Team Incl Bots Locals'!$AH$2,'Team Incl Bots Locals'!$AI$2)))</f>
        <v> </v>
      </c>
      <c r="I33" s="11"/>
    </row>
    <row r="34" spans="1:9" ht="12.75">
      <c r="A34" s="20" t="s">
        <v>81</v>
      </c>
      <c r="B34" s="9" t="s">
        <v>37</v>
      </c>
      <c r="C34" s="20">
        <f>SUM('Team Incl Bots Locals'!E37:G37)</f>
        <v>0</v>
      </c>
      <c r="D34" s="20">
        <f>SUM('Team Incl Bots Locals'!I37:K37)</f>
        <v>0</v>
      </c>
      <c r="E34" s="20">
        <f>SUM('Team Incl Bots Locals'!M37:O37)</f>
        <v>48</v>
      </c>
      <c r="F34" s="20">
        <f t="shared" si="4"/>
        <v>48</v>
      </c>
      <c r="G34" s="9">
        <f t="shared" si="6"/>
        <v>13</v>
      </c>
      <c r="H34" s="8" t="str">
        <f>IF(G34=1,'Team Incl Bots Locals'!$AF$2,IF(G34=2,'Team Incl Bots Locals'!$AG$2,IF(G34=3,'Team Incl Bots Locals'!$AH$2,'Team Incl Bots Locals'!$AI$2)))</f>
        <v> </v>
      </c>
      <c r="I34" s="11"/>
    </row>
    <row r="35" spans="1:9" ht="12.75">
      <c r="A35" s="11" t="s">
        <v>82</v>
      </c>
      <c r="B35" s="10" t="s">
        <v>37</v>
      </c>
      <c r="C35" s="11">
        <f>SUM('Team Incl Bots Locals'!E38:G38)</f>
        <v>0</v>
      </c>
      <c r="D35" s="11">
        <f>SUM('Team Incl Bots Locals'!I38:K38)</f>
        <v>0</v>
      </c>
      <c r="E35" s="11">
        <f>SUM('Team Incl Bots Locals'!M38:O38)</f>
        <v>15</v>
      </c>
      <c r="F35" s="11">
        <f t="shared" si="4"/>
        <v>15</v>
      </c>
      <c r="G35" s="10">
        <f t="shared" si="6"/>
        <v>14</v>
      </c>
      <c r="H35" s="8" t="str">
        <f>IF(G35=1,'Team Incl Bots Locals'!$AF$2,IF(G35=2,'Team Incl Bots Locals'!$AG$2,IF(G35=3,'Team Incl Bots Locals'!$AH$2,'Team Incl Bots Locals'!$AI$2)))</f>
        <v> </v>
      </c>
      <c r="I35" s="11"/>
    </row>
    <row r="36" spans="1:9" ht="12.75">
      <c r="A36" s="20" t="s">
        <v>21</v>
      </c>
      <c r="B36" s="9" t="s">
        <v>5</v>
      </c>
      <c r="C36" s="20">
        <f>SUM('Team Incl Bots Locals'!E29:G29)</f>
        <v>0</v>
      </c>
      <c r="D36" s="20">
        <f>SUM('Team Incl Bots Locals'!I29:K29)</f>
        <v>0</v>
      </c>
      <c r="E36" s="20">
        <f>SUM('Team Incl Bots Locals'!M29:O29)</f>
        <v>0</v>
      </c>
      <c r="F36" s="20">
        <f t="shared" si="4"/>
        <v>0</v>
      </c>
      <c r="G36" s="9">
        <f t="shared" si="6"/>
        <v>15</v>
      </c>
      <c r="H36" s="8" t="str">
        <f>IF(G36=1,'Team Incl Bots Locals'!$AF$2,IF(G36=2,'Team Incl Bots Locals'!$AG$2,IF(G36=3,'Team Incl Bots Locals'!$AH$2,'Team Incl Bots Locals'!$AI$2)))</f>
        <v> </v>
      </c>
      <c r="I36" s="11"/>
    </row>
    <row r="37" ht="12.75">
      <c r="B37" s="4"/>
    </row>
    <row r="38" spans="1:9" ht="12.75">
      <c r="A38" s="7" t="s">
        <v>23</v>
      </c>
      <c r="B38" s="8" t="s">
        <v>3</v>
      </c>
      <c r="C38" s="8" t="str">
        <f>'Team Incl Bots Locals'!R40</f>
        <v>Lusaka</v>
      </c>
      <c r="D38" s="8" t="str">
        <f>'Team Incl Bots Locals'!S40</f>
        <v>Harare</v>
      </c>
      <c r="E38" s="8" t="str">
        <f>'Team Incl Bots Locals'!T40</f>
        <v>Francistown</v>
      </c>
      <c r="F38" s="8" t="str">
        <f>'Team Incl Bots Locals'!U40</f>
        <v>Total</v>
      </c>
      <c r="G38" s="8" t="s">
        <v>74</v>
      </c>
      <c r="H38" s="8" t="s">
        <v>98</v>
      </c>
      <c r="I38" s="7" t="s">
        <v>101</v>
      </c>
    </row>
    <row r="39" spans="1:9" ht="12.75">
      <c r="A39" s="20" t="s">
        <v>24</v>
      </c>
      <c r="B39" s="9" t="s">
        <v>13</v>
      </c>
      <c r="C39" s="20">
        <f>SUM('Team Incl Bots Locals'!E41:G41)</f>
        <v>75</v>
      </c>
      <c r="D39" s="20">
        <f>SUM('Team Incl Bots Locals'!I41:K41)</f>
        <v>75</v>
      </c>
      <c r="E39" s="20">
        <f>SUM('Team Incl Bots Locals'!M41:O41)</f>
        <v>75</v>
      </c>
      <c r="F39" s="20">
        <f aca="true" t="shared" si="7" ref="F39:F49">SUM(C39:E39)</f>
        <v>225</v>
      </c>
      <c r="G39" s="9">
        <f aca="true" t="shared" si="8" ref="G39:G49">RANK(F39,$F$39:$F$50)</f>
        <v>1</v>
      </c>
      <c r="H39" s="8" t="str">
        <f>IF(G39=1,'Team Incl Bots Locals'!$AF$2,IF(G39=2,'Team Incl Bots Locals'!$AG$2,IF(G39=3,'Team Incl Bots Locals'!$AH$2,'Team Incl Bots Locals'!$AI$2)))</f>
        <v>Gold</v>
      </c>
      <c r="I39" s="11"/>
    </row>
    <row r="40" spans="1:9" ht="12.75">
      <c r="A40" s="11" t="s">
        <v>27</v>
      </c>
      <c r="B40" s="10" t="s">
        <v>5</v>
      </c>
      <c r="C40" s="11">
        <f>SUM('Team Incl Bots Locals'!E46:G46)</f>
        <v>36</v>
      </c>
      <c r="D40" s="11">
        <f>SUM('Team Incl Bots Locals'!I46:K46)</f>
        <v>58</v>
      </c>
      <c r="E40" s="11">
        <f>SUM('Team Incl Bots Locals'!M46:O46)</f>
        <v>64</v>
      </c>
      <c r="F40" s="11">
        <f t="shared" si="7"/>
        <v>158</v>
      </c>
      <c r="G40" s="10">
        <f t="shared" si="8"/>
        <v>2</v>
      </c>
      <c r="H40" s="8" t="str">
        <f>IF(G40=1,'Team Incl Bots Locals'!$AF$2,IF(G40=2,'Team Incl Bots Locals'!$AG$2,IF(G40=3,'Team Incl Bots Locals'!$AH$2,'Team Incl Bots Locals'!$AI$2)))</f>
        <v>Silver</v>
      </c>
      <c r="I40" s="11"/>
    </row>
    <row r="41" spans="1:9" ht="12.75">
      <c r="A41" s="20" t="s">
        <v>26</v>
      </c>
      <c r="B41" s="9" t="s">
        <v>13</v>
      </c>
      <c r="C41" s="20">
        <f>SUM('Team Incl Bots Locals'!E43:G43)</f>
        <v>60</v>
      </c>
      <c r="D41" s="20">
        <f>SUM('Team Incl Bots Locals'!I43:K43)</f>
        <v>54</v>
      </c>
      <c r="E41" s="20">
        <f>SUM('Team Incl Bots Locals'!M43:O43)</f>
        <v>0</v>
      </c>
      <c r="F41" s="20">
        <f t="shared" si="7"/>
        <v>114</v>
      </c>
      <c r="G41" s="9">
        <f t="shared" si="8"/>
        <v>3</v>
      </c>
      <c r="H41" s="8" t="str">
        <f>IF(G41=1,'Team Incl Bots Locals'!$AF$2,IF(G41=2,'Team Incl Bots Locals'!$AG$2,IF(G41=3,'Team Incl Bots Locals'!$AH$2,'Team Incl Bots Locals'!$AI$2)))</f>
        <v>Bronze</v>
      </c>
      <c r="I41" s="11"/>
    </row>
    <row r="42" spans="1:9" ht="12.75">
      <c r="A42" s="20" t="s">
        <v>53</v>
      </c>
      <c r="B42" s="9" t="s">
        <v>5</v>
      </c>
      <c r="C42" s="20">
        <f>SUM('Team Incl Bots Locals'!E47:G47)</f>
        <v>0</v>
      </c>
      <c r="D42" s="20">
        <f>SUM('Team Incl Bots Locals'!I47:K47)</f>
        <v>66</v>
      </c>
      <c r="E42" s="20">
        <f>SUM('Team Incl Bots Locals'!M47:O47)</f>
        <v>0</v>
      </c>
      <c r="F42" s="20">
        <f t="shared" si="7"/>
        <v>66</v>
      </c>
      <c r="G42" s="9">
        <f t="shared" si="8"/>
        <v>4</v>
      </c>
      <c r="H42" s="8" t="str">
        <f>IF(G42=1,'Team Incl Bots Locals'!$AF$2,IF(G42=2,'Team Incl Bots Locals'!$AG$2,IF(G42=3,'Team Incl Bots Locals'!$AH$2,'Team Incl Bots Locals'!$AI$2)))</f>
        <v> </v>
      </c>
      <c r="I42" s="65" t="s">
        <v>100</v>
      </c>
    </row>
    <row r="43" spans="1:9" ht="12.75">
      <c r="A43" s="11" t="s">
        <v>25</v>
      </c>
      <c r="B43" s="10" t="s">
        <v>13</v>
      </c>
      <c r="C43" s="11">
        <f>SUM('Team Incl Bots Locals'!E42:G42)</f>
        <v>66</v>
      </c>
      <c r="D43" s="11">
        <f>SUM('Team Incl Bots Locals'!I42:K42)</f>
        <v>0</v>
      </c>
      <c r="E43" s="11">
        <f>SUM('Team Incl Bots Locals'!M42:O42)</f>
        <v>0</v>
      </c>
      <c r="F43" s="11">
        <f t="shared" si="7"/>
        <v>66</v>
      </c>
      <c r="G43" s="10">
        <f t="shared" si="8"/>
        <v>4</v>
      </c>
      <c r="H43" s="8" t="str">
        <f>IF(G43=1,'Team Incl Bots Locals'!$AF$2,IF(G43=2,'Team Incl Bots Locals'!$AG$2,IF(G43=3,'Team Incl Bots Locals'!$AH$2,'Team Incl Bots Locals'!$AI$2)))</f>
        <v> </v>
      </c>
      <c r="I43" s="66"/>
    </row>
    <row r="44" spans="1:9" ht="12.75">
      <c r="A44" s="11" t="s">
        <v>83</v>
      </c>
      <c r="B44" s="10" t="s">
        <v>37</v>
      </c>
      <c r="C44" s="11">
        <f>SUM('Team Incl Bots Locals'!E50:G50)</f>
        <v>0</v>
      </c>
      <c r="D44" s="11">
        <f>SUM('Team Incl Bots Locals'!I50:K50)</f>
        <v>0</v>
      </c>
      <c r="E44" s="11">
        <f>SUM('Team Incl Bots Locals'!M50:O50)</f>
        <v>62</v>
      </c>
      <c r="F44" s="11">
        <f t="shared" si="7"/>
        <v>62</v>
      </c>
      <c r="G44" s="10">
        <f t="shared" si="8"/>
        <v>6</v>
      </c>
      <c r="H44" s="8" t="str">
        <f>IF(G44=1,'Team Incl Bots Locals'!$AF$2,IF(G44=2,'Team Incl Bots Locals'!$AG$2,IF(G44=3,'Team Incl Bots Locals'!$AH$2,'Team Incl Bots Locals'!$AI$2)))</f>
        <v> </v>
      </c>
      <c r="I44" s="11"/>
    </row>
    <row r="45" spans="1:9" ht="12.75">
      <c r="A45" s="11" t="s">
        <v>54</v>
      </c>
      <c r="B45" s="10" t="s">
        <v>5</v>
      </c>
      <c r="C45" s="11">
        <f>SUM('Team Incl Bots Locals'!E48:G48)</f>
        <v>0</v>
      </c>
      <c r="D45" s="11">
        <f>SUM('Team Incl Bots Locals'!I48:K48)</f>
        <v>59</v>
      </c>
      <c r="E45" s="11">
        <f>SUM('Team Incl Bots Locals'!M48:O48)</f>
        <v>0</v>
      </c>
      <c r="F45" s="11">
        <f t="shared" si="7"/>
        <v>59</v>
      </c>
      <c r="G45" s="10">
        <f t="shared" si="8"/>
        <v>7</v>
      </c>
      <c r="H45" s="8" t="str">
        <f>IF(G45=1,'Team Incl Bots Locals'!$AF$2,IF(G45=2,'Team Incl Bots Locals'!$AG$2,IF(G45=3,'Team Incl Bots Locals'!$AH$2,'Team Incl Bots Locals'!$AI$2)))</f>
        <v> </v>
      </c>
      <c r="I45" s="11"/>
    </row>
    <row r="46" spans="1:9" ht="12.75">
      <c r="A46" s="20" t="s">
        <v>84</v>
      </c>
      <c r="B46" s="9" t="s">
        <v>37</v>
      </c>
      <c r="C46" s="20">
        <f>SUM('Team Incl Bots Locals'!E51:G51)</f>
        <v>0</v>
      </c>
      <c r="D46" s="20">
        <f>SUM('Team Incl Bots Locals'!I51:K51)</f>
        <v>0</v>
      </c>
      <c r="E46" s="20">
        <f>SUM('Team Incl Bots Locals'!M51:O51)</f>
        <v>57</v>
      </c>
      <c r="F46" s="20">
        <f t="shared" si="7"/>
        <v>57</v>
      </c>
      <c r="G46" s="9">
        <f t="shared" si="8"/>
        <v>8</v>
      </c>
      <c r="H46" s="8" t="str">
        <f>IF(G46=1,'Team Incl Bots Locals'!$AF$2,IF(G46=2,'Team Incl Bots Locals'!$AG$2,IF(G46=3,'Team Incl Bots Locals'!$AH$2,'Team Incl Bots Locals'!$AI$2)))</f>
        <v> </v>
      </c>
      <c r="I46" s="11"/>
    </row>
    <row r="47" spans="1:9" ht="12.75">
      <c r="A47" s="11" t="s">
        <v>29</v>
      </c>
      <c r="B47" s="10" t="s">
        <v>13</v>
      </c>
      <c r="C47" s="11">
        <f>SUM('Team Incl Bots Locals'!E44:G44)</f>
        <v>56</v>
      </c>
      <c r="D47" s="11">
        <f>SUM('Team Incl Bots Locals'!I44:K44)</f>
        <v>0</v>
      </c>
      <c r="E47" s="11">
        <f>SUM('Team Incl Bots Locals'!M44:O44)</f>
        <v>0</v>
      </c>
      <c r="F47" s="11">
        <f t="shared" si="7"/>
        <v>56</v>
      </c>
      <c r="G47" s="10">
        <f t="shared" si="8"/>
        <v>9</v>
      </c>
      <c r="H47" s="8" t="str">
        <f>IF(G47=1,'Team Incl Bots Locals'!$AF$2,IF(G47=2,'Team Incl Bots Locals'!$AG$2,IF(G47=3,'Team Incl Bots Locals'!$AH$2,'Team Incl Bots Locals'!$AI$2)))</f>
        <v> </v>
      </c>
      <c r="I47" s="11"/>
    </row>
    <row r="48" spans="1:9" ht="12.75">
      <c r="A48" s="20" t="s">
        <v>28</v>
      </c>
      <c r="B48" s="9" t="s">
        <v>13</v>
      </c>
      <c r="C48" s="20">
        <f>SUM('Team Incl Bots Locals'!E45:G45)</f>
        <v>53</v>
      </c>
      <c r="D48" s="20">
        <f>SUM('Team Incl Bots Locals'!I45:K45)</f>
        <v>0</v>
      </c>
      <c r="E48" s="20">
        <f>SUM('Team Incl Bots Locals'!M45:O45)</f>
        <v>0</v>
      </c>
      <c r="F48" s="20">
        <f t="shared" si="7"/>
        <v>53</v>
      </c>
      <c r="G48" s="9">
        <f t="shared" si="8"/>
        <v>10</v>
      </c>
      <c r="H48" s="8" t="str">
        <f>IF(G48=1,'Team Incl Bots Locals'!$AF$2,IF(G48=2,'Team Incl Bots Locals'!$AG$2,IF(G48=3,'Team Incl Bots Locals'!$AH$2,'Team Incl Bots Locals'!$AI$2)))</f>
        <v> </v>
      </c>
      <c r="I48" s="11"/>
    </row>
    <row r="49" spans="1:9" ht="12.75">
      <c r="A49" s="20" t="s">
        <v>55</v>
      </c>
      <c r="B49" s="9" t="s">
        <v>5</v>
      </c>
      <c r="C49" s="20">
        <f>SUM('Team Incl Bots Locals'!E49:G49)</f>
        <v>0</v>
      </c>
      <c r="D49" s="20">
        <f>SUM('Team Incl Bots Locals'!I49:K49)</f>
        <v>51</v>
      </c>
      <c r="E49" s="20">
        <f>SUM('Team Incl Bots Locals'!M49:O49)</f>
        <v>0</v>
      </c>
      <c r="F49" s="20">
        <f t="shared" si="7"/>
        <v>51</v>
      </c>
      <c r="G49" s="9">
        <f t="shared" si="8"/>
        <v>11</v>
      </c>
      <c r="H49" s="8" t="str">
        <f>IF(G49=1,'Team Incl Bots Locals'!$AF$2,IF(G49=2,'Team Incl Bots Locals'!$AG$2,IF(G49=3,'Team Incl Bots Locals'!$AH$2,'Team Incl Bots Locals'!$AI$2)))</f>
        <v> </v>
      </c>
      <c r="I49" s="11"/>
    </row>
    <row r="50" ht="12.75">
      <c r="B50" s="4"/>
    </row>
    <row r="51" spans="1:9" ht="12.75">
      <c r="A51" s="7" t="s">
        <v>30</v>
      </c>
      <c r="B51" s="8" t="s">
        <v>3</v>
      </c>
      <c r="C51" s="8" t="str">
        <f>'Team Incl Bots Locals'!R53</f>
        <v>Lusaka</v>
      </c>
      <c r="D51" s="8" t="str">
        <f>'Team Incl Bots Locals'!S53</f>
        <v>Harare</v>
      </c>
      <c r="E51" s="8" t="str">
        <f>'Team Incl Bots Locals'!T53</f>
        <v>Francistown</v>
      </c>
      <c r="F51" s="8" t="str">
        <f>'Team Incl Bots Locals'!U53</f>
        <v>Total</v>
      </c>
      <c r="G51" s="8" t="s">
        <v>74</v>
      </c>
      <c r="H51" s="8" t="s">
        <v>98</v>
      </c>
      <c r="I51" s="7" t="s">
        <v>101</v>
      </c>
    </row>
    <row r="52" spans="1:9" ht="12.75">
      <c r="A52" s="20" t="s">
        <v>32</v>
      </c>
      <c r="B52" s="9" t="s">
        <v>37</v>
      </c>
      <c r="C52" s="20">
        <f>SUM('Team Incl Bots Locals'!E62:G62)</f>
        <v>66</v>
      </c>
      <c r="D52" s="20">
        <f>SUM('Team Incl Bots Locals'!I62:K62)</f>
        <v>44</v>
      </c>
      <c r="E52" s="20">
        <f>SUM('Team Incl Bots Locals'!M62:O62)</f>
        <v>75</v>
      </c>
      <c r="F52" s="20">
        <f aca="true" t="shared" si="9" ref="F52:F62">SUM(C52:E52)</f>
        <v>185</v>
      </c>
      <c r="G52" s="9">
        <f aca="true" t="shared" si="10" ref="G52:G62">RANK(F52,$F$52:$F$62)</f>
        <v>1</v>
      </c>
      <c r="H52" s="8" t="str">
        <f>IF(G52=1,'Team Incl Bots Locals'!$AF$2,IF(G52=2,'Team Incl Bots Locals'!$AG$2,IF(G52=3,'Team Incl Bots Locals'!$AH$2,'Team Incl Bots Locals'!$AI$2)))</f>
        <v>Gold</v>
      </c>
      <c r="I52" s="11"/>
    </row>
    <row r="53" spans="1:9" ht="12.75">
      <c r="A53" s="11" t="s">
        <v>35</v>
      </c>
      <c r="B53" s="10" t="s">
        <v>13</v>
      </c>
      <c r="C53" s="11">
        <f>SUM('Team Incl Bots Locals'!E57:G57)</f>
        <v>40</v>
      </c>
      <c r="D53" s="11">
        <f>SUM('Team Incl Bots Locals'!I57:K57)</f>
        <v>58</v>
      </c>
      <c r="E53" s="11">
        <f>SUM('Team Incl Bots Locals'!M57:O57)</f>
        <v>66</v>
      </c>
      <c r="F53" s="11">
        <f t="shared" si="9"/>
        <v>164</v>
      </c>
      <c r="G53" s="10">
        <f t="shared" si="10"/>
        <v>2</v>
      </c>
      <c r="H53" s="8" t="str">
        <f>IF(G53=1,'Team Incl Bots Locals'!$AF$2,IF(G53=2,'Team Incl Bots Locals'!$AG$2,IF(G53=3,'Team Incl Bots Locals'!$AH$2,'Team Incl Bots Locals'!$AI$2)))</f>
        <v>Silver</v>
      </c>
      <c r="I53" s="11"/>
    </row>
    <row r="54" spans="1:9" ht="12.75">
      <c r="A54" s="20" t="s">
        <v>31</v>
      </c>
      <c r="B54" s="9" t="s">
        <v>13</v>
      </c>
      <c r="C54" s="20">
        <f>SUM('Team Incl Bots Locals'!E54:G54)</f>
        <v>75</v>
      </c>
      <c r="D54" s="20">
        <f>SUM('Team Incl Bots Locals'!I54:K54)</f>
        <v>75</v>
      </c>
      <c r="E54" s="20">
        <f>SUM('Team Incl Bots Locals'!M54:O54)</f>
        <v>0</v>
      </c>
      <c r="F54" s="20">
        <f t="shared" si="9"/>
        <v>150</v>
      </c>
      <c r="G54" s="9">
        <f t="shared" si="10"/>
        <v>3</v>
      </c>
      <c r="H54" s="8" t="str">
        <f>IF(G54=1,'Team Incl Bots Locals'!$AF$2,IF(G54=2,'Team Incl Bots Locals'!$AG$2,IF(G54=3,'Team Incl Bots Locals'!$AH$2,'Team Incl Bots Locals'!$AI$2)))</f>
        <v>Bronze</v>
      </c>
      <c r="I54" s="11"/>
    </row>
    <row r="55" spans="1:9" ht="12.75">
      <c r="A55" s="11" t="s">
        <v>56</v>
      </c>
      <c r="B55" s="10" t="s">
        <v>5</v>
      </c>
      <c r="C55" s="11">
        <f>SUM('Team Incl Bots Locals'!E59:G59)</f>
        <v>0</v>
      </c>
      <c r="D55" s="11">
        <f>SUM('Team Incl Bots Locals'!I59:K59)</f>
        <v>62</v>
      </c>
      <c r="E55" s="11">
        <f>SUM('Team Incl Bots Locals'!M59:O59)</f>
        <v>0</v>
      </c>
      <c r="F55" s="11">
        <f t="shared" si="9"/>
        <v>62</v>
      </c>
      <c r="G55" s="10">
        <f t="shared" si="10"/>
        <v>4</v>
      </c>
      <c r="H55" s="8" t="str">
        <f>IF(G55=1,'Team Incl Bots Locals'!$AF$2,IF(G55=2,'Team Incl Bots Locals'!$AG$2,IF(G55=3,'Team Incl Bots Locals'!$AH$2,'Team Incl Bots Locals'!$AI$2)))</f>
        <v> </v>
      </c>
      <c r="I55" s="11"/>
    </row>
    <row r="56" spans="1:9" ht="12.75">
      <c r="A56" s="20" t="s">
        <v>86</v>
      </c>
      <c r="B56" s="9" t="s">
        <v>37</v>
      </c>
      <c r="C56" s="20">
        <f>SUM('Team Incl Bots Locals'!E63:G63)</f>
        <v>0</v>
      </c>
      <c r="D56" s="20">
        <f>SUM('Team Incl Bots Locals'!I63:K63)</f>
        <v>0</v>
      </c>
      <c r="E56" s="20">
        <f>SUM('Team Incl Bots Locals'!M63:O63)</f>
        <v>59</v>
      </c>
      <c r="F56" s="20">
        <f t="shared" si="9"/>
        <v>59</v>
      </c>
      <c r="G56" s="9">
        <f t="shared" si="10"/>
        <v>5</v>
      </c>
      <c r="H56" s="8" t="str">
        <f>IF(G56=1,'Team Incl Bots Locals'!$AF$2,IF(G56=2,'Team Incl Bots Locals'!$AG$2,IF(G56=3,'Team Incl Bots Locals'!$AH$2,'Team Incl Bots Locals'!$AI$2)))</f>
        <v> </v>
      </c>
      <c r="I56" s="11"/>
    </row>
    <row r="57" spans="1:9" ht="12.75">
      <c r="A57" s="11" t="s">
        <v>33</v>
      </c>
      <c r="B57" s="10" t="s">
        <v>13</v>
      </c>
      <c r="C57" s="11">
        <f>SUM('Team Incl Bots Locals'!E55:G55)</f>
        <v>58</v>
      </c>
      <c r="D57" s="11">
        <f>SUM('Team Incl Bots Locals'!I55:K55)</f>
        <v>0</v>
      </c>
      <c r="E57" s="11">
        <f>SUM('Team Incl Bots Locals'!M55:O55)</f>
        <v>0</v>
      </c>
      <c r="F57" s="11">
        <f t="shared" si="9"/>
        <v>58</v>
      </c>
      <c r="G57" s="10">
        <f t="shared" si="10"/>
        <v>6</v>
      </c>
      <c r="H57" s="8" t="str">
        <f>IF(G57=1,'Team Incl Bots Locals'!$AF$2,IF(G57=2,'Team Incl Bots Locals'!$AG$2,IF(G57=3,'Team Incl Bots Locals'!$AH$2,'Team Incl Bots Locals'!$AI$2)))</f>
        <v> </v>
      </c>
      <c r="I57" s="11"/>
    </row>
    <row r="58" spans="1:9" ht="12.75">
      <c r="A58" s="20" t="s">
        <v>34</v>
      </c>
      <c r="B58" s="9" t="s">
        <v>13</v>
      </c>
      <c r="C58" s="20">
        <f>SUM('Team Incl Bots Locals'!E56:G56)</f>
        <v>55</v>
      </c>
      <c r="D58" s="20">
        <f>SUM('Team Incl Bots Locals'!I56:K56)</f>
        <v>0</v>
      </c>
      <c r="E58" s="20">
        <f>SUM('Team Incl Bots Locals'!M56:O56)</f>
        <v>0</v>
      </c>
      <c r="F58" s="20">
        <f t="shared" si="9"/>
        <v>55</v>
      </c>
      <c r="G58" s="9">
        <f t="shared" si="10"/>
        <v>7</v>
      </c>
      <c r="H58" s="8" t="str">
        <f>IF(G58=1,'Team Incl Bots Locals'!$AF$2,IF(G58=2,'Team Incl Bots Locals'!$AG$2,IF(G58=3,'Team Incl Bots Locals'!$AH$2,'Team Incl Bots Locals'!$AI$2)))</f>
        <v> </v>
      </c>
      <c r="I58" s="11"/>
    </row>
    <row r="59" spans="1:9" ht="12.75">
      <c r="A59" s="11" t="s">
        <v>87</v>
      </c>
      <c r="B59" s="10" t="s">
        <v>37</v>
      </c>
      <c r="C59" s="11">
        <f>SUM('Team Incl Bots Locals'!E64:G64)</f>
        <v>0</v>
      </c>
      <c r="D59" s="11">
        <f>SUM('Team Incl Bots Locals'!I64:K64)</f>
        <v>0</v>
      </c>
      <c r="E59" s="11">
        <f>SUM('Team Incl Bots Locals'!M64:O64)</f>
        <v>39</v>
      </c>
      <c r="F59" s="11">
        <f t="shared" si="9"/>
        <v>39</v>
      </c>
      <c r="G59" s="10">
        <f t="shared" si="10"/>
        <v>8</v>
      </c>
      <c r="H59" s="8" t="str">
        <f>IF(G59=1,'Team Incl Bots Locals'!$AF$2,IF(G59=2,'Team Incl Bots Locals'!$AG$2,IF(G59=3,'Team Incl Bots Locals'!$AH$2,'Team Incl Bots Locals'!$AI$2)))</f>
        <v> </v>
      </c>
      <c r="I59" s="11"/>
    </row>
    <row r="60" spans="1:9" ht="12.75">
      <c r="A60" s="20" t="s">
        <v>36</v>
      </c>
      <c r="B60" s="9" t="s">
        <v>5</v>
      </c>
      <c r="C60" s="20">
        <f>SUM('Team Incl Bots Locals'!E58:G58)</f>
        <v>0</v>
      </c>
      <c r="D60" s="20">
        <f>SUM('Team Incl Bots Locals'!I58:K58)</f>
        <v>0</v>
      </c>
      <c r="E60" s="20">
        <f>SUM('Team Incl Bots Locals'!M58:O58)</f>
        <v>0</v>
      </c>
      <c r="F60" s="20">
        <f t="shared" si="9"/>
        <v>0</v>
      </c>
      <c r="G60" s="9">
        <f t="shared" si="10"/>
        <v>9</v>
      </c>
      <c r="H60" s="8" t="str">
        <f>IF(G60=1,'Team Incl Bots Locals'!$AF$2,IF(G60=2,'Team Incl Bots Locals'!$AG$2,IF(G60=3,'Team Incl Bots Locals'!$AH$2,'Team Incl Bots Locals'!$AI$2)))</f>
        <v> </v>
      </c>
      <c r="I60" s="11"/>
    </row>
    <row r="61" spans="1:9" ht="12.75">
      <c r="A61" s="11" t="s">
        <v>57</v>
      </c>
      <c r="B61" s="10" t="s">
        <v>5</v>
      </c>
      <c r="C61" s="11">
        <f>SUM('Team Incl Bots Locals'!E60:G60)</f>
        <v>0</v>
      </c>
      <c r="D61" s="11">
        <f>SUM('Team Incl Bots Locals'!I60:K60)</f>
        <v>0</v>
      </c>
      <c r="E61" s="11">
        <f>SUM('Team Incl Bots Locals'!M60:O60)</f>
        <v>0</v>
      </c>
      <c r="F61" s="11">
        <f t="shared" si="9"/>
        <v>0</v>
      </c>
      <c r="G61" s="10">
        <f t="shared" si="10"/>
        <v>9</v>
      </c>
      <c r="H61" s="8" t="str">
        <f>IF(G61=1,'Team Incl Bots Locals'!$AF$2,IF(G61=2,'Team Incl Bots Locals'!$AG$2,IF(G61=3,'Team Incl Bots Locals'!$AH$2,'Team Incl Bots Locals'!$AI$2)))</f>
        <v> </v>
      </c>
      <c r="I61" s="11"/>
    </row>
    <row r="62" spans="1:9" ht="12.75">
      <c r="A62" s="20" t="s">
        <v>58</v>
      </c>
      <c r="B62" s="9" t="s">
        <v>5</v>
      </c>
      <c r="C62" s="20">
        <f>SUM('Team Incl Bots Locals'!E61:G61)</f>
        <v>0</v>
      </c>
      <c r="D62" s="20">
        <f>SUM('Team Incl Bots Locals'!I61:K61)</f>
        <v>0</v>
      </c>
      <c r="E62" s="20">
        <f>SUM('Team Incl Bots Locals'!M61:O61)</f>
        <v>0</v>
      </c>
      <c r="F62" s="20">
        <f t="shared" si="9"/>
        <v>0</v>
      </c>
      <c r="G62" s="9">
        <f t="shared" si="10"/>
        <v>9</v>
      </c>
      <c r="H62" s="8" t="str">
        <f>IF(G62=1,'Team Incl Bots Locals'!$AF$2,IF(G62=2,'Team Incl Bots Locals'!$AG$2,IF(G62=3,'Team Incl Bots Locals'!$AH$2,'Team Incl Bots Locals'!$AI$2)))</f>
        <v> </v>
      </c>
      <c r="I62" s="11"/>
    </row>
    <row r="63" ht="12.75">
      <c r="B63" s="4"/>
    </row>
    <row r="64" spans="1:9" ht="12.75">
      <c r="A64" s="7" t="s">
        <v>38</v>
      </c>
      <c r="B64" s="8" t="s">
        <v>3</v>
      </c>
      <c r="C64" s="8" t="str">
        <f>'Team Incl Bots Locals'!R66</f>
        <v>Lusaka</v>
      </c>
      <c r="D64" s="8" t="str">
        <f>'Team Incl Bots Locals'!S66</f>
        <v>Harare</v>
      </c>
      <c r="E64" s="8" t="str">
        <f>'Team Incl Bots Locals'!T66</f>
        <v>Francistown</v>
      </c>
      <c r="F64" s="8" t="str">
        <f>'Team Incl Bots Locals'!U66</f>
        <v>Total</v>
      </c>
      <c r="G64" s="8" t="s">
        <v>74</v>
      </c>
      <c r="H64" s="8" t="s">
        <v>98</v>
      </c>
      <c r="I64" s="7" t="s">
        <v>101</v>
      </c>
    </row>
    <row r="65" spans="1:9" ht="12.75">
      <c r="A65" s="20" t="s">
        <v>39</v>
      </c>
      <c r="B65" s="9" t="s">
        <v>37</v>
      </c>
      <c r="C65" s="20">
        <f>SUM('Team Incl Bots Locals'!E75:G75)</f>
        <v>75</v>
      </c>
      <c r="D65" s="20">
        <f>SUM('Team Incl Bots Locals'!I75:K75)</f>
        <v>72</v>
      </c>
      <c r="E65" s="20">
        <f>SUM('Team Incl Bots Locals'!M75:O75)</f>
        <v>75</v>
      </c>
      <c r="F65" s="20">
        <f aca="true" t="shared" si="11" ref="F65:F77">SUM(C65:E65)</f>
        <v>222</v>
      </c>
      <c r="G65" s="9">
        <f aca="true" t="shared" si="12" ref="G65:G77">RANK(F65,$F$65:$F$77)</f>
        <v>1</v>
      </c>
      <c r="H65" s="8" t="str">
        <f>IF(G65=1,'Team Incl Bots Locals'!$AF$2,IF(G65=2,'Team Incl Bots Locals'!$AG$2,IF(G65=3,'Team Incl Bots Locals'!$AH$2,'Team Incl Bots Locals'!$AI$2)))</f>
        <v>Gold</v>
      </c>
      <c r="I65" s="11"/>
    </row>
    <row r="66" spans="1:9" ht="12.75">
      <c r="A66" s="11" t="s">
        <v>36</v>
      </c>
      <c r="B66" s="10" t="s">
        <v>5</v>
      </c>
      <c r="C66" s="11">
        <f>SUM('Team Incl Bots Locals'!E70:G70)</f>
        <v>0</v>
      </c>
      <c r="D66" s="11">
        <f>SUM('Team Incl Bots Locals'!I70:K70)</f>
        <v>69</v>
      </c>
      <c r="E66" s="11">
        <f>SUM('Team Incl Bots Locals'!M70:O70)</f>
        <v>0</v>
      </c>
      <c r="F66" s="11">
        <f t="shared" si="11"/>
        <v>69</v>
      </c>
      <c r="G66" s="10">
        <f t="shared" si="12"/>
        <v>2</v>
      </c>
      <c r="H66" s="8" t="str">
        <f>IF(G66=1,'Team Incl Bots Locals'!$AF$2,IF(G66=2,'Team Incl Bots Locals'!$AG$2,IF(G66=3,'Team Incl Bots Locals'!$AH$2,'Team Incl Bots Locals'!$AI$2)))</f>
        <v>Silver</v>
      </c>
      <c r="I66" s="11"/>
    </row>
    <row r="67" spans="1:9" ht="12.75">
      <c r="A67" s="20" t="s">
        <v>40</v>
      </c>
      <c r="B67" s="9" t="s">
        <v>13</v>
      </c>
      <c r="C67" s="20">
        <f>SUM('Team Incl Bots Locals'!E67:G67)</f>
        <v>66</v>
      </c>
      <c r="D67" s="20">
        <f>SUM('Team Incl Bots Locals'!I67:K67)</f>
        <v>0</v>
      </c>
      <c r="E67" s="20">
        <f>SUM('Team Incl Bots Locals'!M67:O67)</f>
        <v>0</v>
      </c>
      <c r="F67" s="20">
        <f t="shared" si="11"/>
        <v>66</v>
      </c>
      <c r="G67" s="9">
        <f t="shared" si="12"/>
        <v>3</v>
      </c>
      <c r="H67" s="8" t="str">
        <f>IF(G67=1,'Team Incl Bots Locals'!$AF$2,IF(G67=2,'Team Incl Bots Locals'!$AG$2,IF(G67=3,'Team Incl Bots Locals'!$AH$2,'Team Incl Bots Locals'!$AI$2)))</f>
        <v>Bronze</v>
      </c>
      <c r="I67" s="11"/>
    </row>
    <row r="68" spans="1:9" ht="12.75">
      <c r="A68" s="11" t="s">
        <v>88</v>
      </c>
      <c r="B68" s="10" t="s">
        <v>37</v>
      </c>
      <c r="C68" s="11">
        <f>SUM('Team Incl Bots Locals'!E76:G76)</f>
        <v>0</v>
      </c>
      <c r="D68" s="11">
        <f>SUM('Team Incl Bots Locals'!I76:K76)</f>
        <v>0</v>
      </c>
      <c r="E68" s="11">
        <f>SUM('Team Incl Bots Locals'!M76:O76)</f>
        <v>62</v>
      </c>
      <c r="F68" s="11">
        <f t="shared" si="11"/>
        <v>62</v>
      </c>
      <c r="G68" s="10">
        <f t="shared" si="12"/>
        <v>4</v>
      </c>
      <c r="H68" s="8" t="str">
        <f>IF(G68=1,'Team Incl Bots Locals'!$AF$2,IF(G68=2,'Team Incl Bots Locals'!$AG$2,IF(G68=3,'Team Incl Bots Locals'!$AH$2,'Team Incl Bots Locals'!$AI$2)))</f>
        <v> </v>
      </c>
      <c r="I68" s="11"/>
    </row>
    <row r="69" spans="1:9" ht="12.75">
      <c r="A69" s="20" t="s">
        <v>41</v>
      </c>
      <c r="B69" s="9" t="s">
        <v>13</v>
      </c>
      <c r="C69" s="20">
        <f>SUM('Team Incl Bots Locals'!E68:G68)</f>
        <v>60</v>
      </c>
      <c r="D69" s="20">
        <f>SUM('Team Incl Bots Locals'!I68:K68)</f>
        <v>0</v>
      </c>
      <c r="E69" s="20">
        <f>SUM('Team Incl Bots Locals'!M68:O68)</f>
        <v>0</v>
      </c>
      <c r="F69" s="20">
        <f t="shared" si="11"/>
        <v>60</v>
      </c>
      <c r="G69" s="9">
        <f t="shared" si="12"/>
        <v>5</v>
      </c>
      <c r="H69" s="8" t="str">
        <f>IF(G69=1,'Team Incl Bots Locals'!$AF$2,IF(G69=2,'Team Incl Bots Locals'!$AG$2,IF(G69=3,'Team Incl Bots Locals'!$AH$2,'Team Incl Bots Locals'!$AI$2)))</f>
        <v> </v>
      </c>
      <c r="I69" s="11"/>
    </row>
    <row r="70" spans="1:9" ht="12.75">
      <c r="A70" s="11" t="s">
        <v>89</v>
      </c>
      <c r="B70" s="10" t="s">
        <v>37</v>
      </c>
      <c r="C70" s="11">
        <f>SUM('Team Incl Bots Locals'!E77:G77)</f>
        <v>0</v>
      </c>
      <c r="D70" s="11">
        <f>SUM('Team Incl Bots Locals'!I77:K77)</f>
        <v>0</v>
      </c>
      <c r="E70" s="24">
        <f>SUM('Team Incl Bots Locals'!M77:O77)</f>
        <v>57.0001</v>
      </c>
      <c r="F70" s="24">
        <f t="shared" si="11"/>
        <v>57.0001</v>
      </c>
      <c r="G70" s="10">
        <f t="shared" si="12"/>
        <v>6</v>
      </c>
      <c r="H70" s="8" t="str">
        <f>IF(G70=1,'Team Incl Bots Locals'!$AF$2,IF(G70=2,'Team Incl Bots Locals'!$AG$2,IF(G70=3,'Team Incl Bots Locals'!$AH$2,'Team Incl Bots Locals'!$AI$2)))</f>
        <v> </v>
      </c>
      <c r="I70" s="65" t="s">
        <v>100</v>
      </c>
    </row>
    <row r="71" spans="1:9" ht="12.75">
      <c r="A71" s="20" t="s">
        <v>42</v>
      </c>
      <c r="B71" s="9" t="s">
        <v>13</v>
      </c>
      <c r="C71" s="20">
        <f>SUM('Team Incl Bots Locals'!E69:G69)</f>
        <v>57</v>
      </c>
      <c r="D71" s="20">
        <f>SUM('Team Incl Bots Locals'!I69:K69)</f>
        <v>0</v>
      </c>
      <c r="E71" s="20">
        <f>SUM('Team Incl Bots Locals'!M69:O69)</f>
        <v>0</v>
      </c>
      <c r="F71" s="20">
        <f t="shared" si="11"/>
        <v>57</v>
      </c>
      <c r="G71" s="9">
        <f t="shared" si="12"/>
        <v>7</v>
      </c>
      <c r="H71" s="8" t="str">
        <f>IF(G71=1,'Team Incl Bots Locals'!$AF$2,IF(G71=2,'Team Incl Bots Locals'!$AG$2,IF(G71=3,'Team Incl Bots Locals'!$AH$2,'Team Incl Bots Locals'!$AI$2)))</f>
        <v> </v>
      </c>
      <c r="I71" s="66"/>
    </row>
    <row r="72" spans="1:9" ht="12.75">
      <c r="A72" s="11" t="s">
        <v>90</v>
      </c>
      <c r="B72" s="10" t="s">
        <v>37</v>
      </c>
      <c r="C72" s="11">
        <f>SUM('Team Incl Bots Locals'!E78:G78)</f>
        <v>0</v>
      </c>
      <c r="D72" s="11">
        <f>SUM('Team Incl Bots Locals'!I78:K78)</f>
        <v>0</v>
      </c>
      <c r="E72" s="11">
        <f>SUM('Team Incl Bots Locals'!M78:O78)</f>
        <v>42</v>
      </c>
      <c r="F72" s="11">
        <f t="shared" si="11"/>
        <v>42</v>
      </c>
      <c r="G72" s="10">
        <f t="shared" si="12"/>
        <v>8</v>
      </c>
      <c r="H72" s="8" t="str">
        <f>IF(G72=1,'Team Incl Bots Locals'!$AF$2,IF(G72=2,'Team Incl Bots Locals'!$AG$2,IF(G72=3,'Team Incl Bots Locals'!$AH$2,'Team Incl Bots Locals'!$AI$2)))</f>
        <v> </v>
      </c>
      <c r="I72" s="11"/>
    </row>
    <row r="73" spans="1:9" ht="12.75">
      <c r="A73" s="20" t="s">
        <v>91</v>
      </c>
      <c r="B73" s="9" t="s">
        <v>37</v>
      </c>
      <c r="C73" s="20">
        <f>SUM('Team Incl Bots Locals'!E79:G79)</f>
        <v>0</v>
      </c>
      <c r="D73" s="20">
        <f>SUM('Team Incl Bots Locals'!I79:K79)</f>
        <v>0</v>
      </c>
      <c r="E73" s="20">
        <f>SUM('Team Incl Bots Locals'!M79:O79)</f>
        <v>40</v>
      </c>
      <c r="F73" s="20">
        <f t="shared" si="11"/>
        <v>40</v>
      </c>
      <c r="G73" s="9">
        <f t="shared" si="12"/>
        <v>9</v>
      </c>
      <c r="H73" s="8" t="str">
        <f>IF(G73=1,'Team Incl Bots Locals'!$AF$2,IF(G73=2,'Team Incl Bots Locals'!$AG$2,IF(G73=3,'Team Incl Bots Locals'!$AH$2,'Team Incl Bots Locals'!$AI$2)))</f>
        <v> </v>
      </c>
      <c r="I73" s="11"/>
    </row>
    <row r="74" spans="1:9" ht="12.75">
      <c r="A74" s="11" t="s">
        <v>59</v>
      </c>
      <c r="B74" s="10" t="s">
        <v>5</v>
      </c>
      <c r="C74" s="11">
        <f>SUM('Team Incl Bots Locals'!E71:G71)</f>
        <v>0</v>
      </c>
      <c r="D74" s="11">
        <f>SUM('Team Incl Bots Locals'!I71:K71)</f>
        <v>20</v>
      </c>
      <c r="E74" s="11">
        <f>SUM('Team Incl Bots Locals'!M71:O71)</f>
        <v>0</v>
      </c>
      <c r="F74" s="11">
        <f t="shared" si="11"/>
        <v>20</v>
      </c>
      <c r="G74" s="10">
        <f t="shared" si="12"/>
        <v>10</v>
      </c>
      <c r="H74" s="8" t="str">
        <f>IF(G74=1,'Team Incl Bots Locals'!$AF$2,IF(G74=2,'Team Incl Bots Locals'!$AG$2,IF(G74=3,'Team Incl Bots Locals'!$AH$2,'Team Incl Bots Locals'!$AI$2)))</f>
        <v> </v>
      </c>
      <c r="I74" s="11"/>
    </row>
    <row r="75" spans="1:9" ht="12.75">
      <c r="A75" s="20" t="s">
        <v>60</v>
      </c>
      <c r="B75" s="9" t="s">
        <v>5</v>
      </c>
      <c r="C75" s="20">
        <f>SUM('Team Incl Bots Locals'!E72:G72)</f>
        <v>0</v>
      </c>
      <c r="D75" s="20">
        <f>SUM('Team Incl Bots Locals'!I72:K72)</f>
        <v>0</v>
      </c>
      <c r="E75" s="20">
        <f>SUM('Team Incl Bots Locals'!M72:O72)</f>
        <v>0</v>
      </c>
      <c r="F75" s="20">
        <f t="shared" si="11"/>
        <v>0</v>
      </c>
      <c r="G75" s="9">
        <f t="shared" si="12"/>
        <v>11</v>
      </c>
      <c r="H75" s="8" t="str">
        <f>IF(G75=1,'Team Incl Bots Locals'!$AF$2,IF(G75=2,'Team Incl Bots Locals'!$AG$2,IF(G75=3,'Team Incl Bots Locals'!$AH$2,'Team Incl Bots Locals'!$AI$2)))</f>
        <v> </v>
      </c>
      <c r="I75" s="11"/>
    </row>
    <row r="76" spans="1:9" ht="12.75">
      <c r="A76" s="11" t="s">
        <v>61</v>
      </c>
      <c r="B76" s="10" t="s">
        <v>5</v>
      </c>
      <c r="C76" s="11">
        <f>SUM('Team Incl Bots Locals'!E73:G73)</f>
        <v>0</v>
      </c>
      <c r="D76" s="11">
        <f>SUM('Team Incl Bots Locals'!I73:K73)</f>
        <v>0</v>
      </c>
      <c r="E76" s="11">
        <f>SUM('Team Incl Bots Locals'!M73:O73)</f>
        <v>0</v>
      </c>
      <c r="F76" s="11">
        <f t="shared" si="11"/>
        <v>0</v>
      </c>
      <c r="G76" s="10">
        <f t="shared" si="12"/>
        <v>11</v>
      </c>
      <c r="H76" s="8" t="str">
        <f>IF(G76=1,'Team Incl Bots Locals'!$AF$2,IF(G76=2,'Team Incl Bots Locals'!$AG$2,IF(G76=3,'Team Incl Bots Locals'!$AH$2,'Team Incl Bots Locals'!$AI$2)))</f>
        <v> </v>
      </c>
      <c r="I76" s="11"/>
    </row>
    <row r="77" spans="1:9" ht="12.75">
      <c r="A77" s="20" t="s">
        <v>62</v>
      </c>
      <c r="B77" s="9" t="s">
        <v>5</v>
      </c>
      <c r="C77" s="20">
        <f>SUM('Team Incl Bots Locals'!E74:G74)</f>
        <v>0</v>
      </c>
      <c r="D77" s="20">
        <f>SUM('Team Incl Bots Locals'!I74:K74)</f>
        <v>0</v>
      </c>
      <c r="E77" s="20">
        <f>SUM('Team Incl Bots Locals'!M74:O74)</f>
        <v>0</v>
      </c>
      <c r="F77" s="20">
        <f t="shared" si="11"/>
        <v>0</v>
      </c>
      <c r="G77" s="9">
        <f t="shared" si="12"/>
        <v>11</v>
      </c>
      <c r="H77" s="8" t="str">
        <f>IF(G77=1,'Team Incl Bots Locals'!$AF$2,IF(G77=2,'Team Incl Bots Locals'!$AG$2,IF(G77=3,'Team Incl Bots Locals'!$AH$2,'Team Incl Bots Locals'!$AI$2)))</f>
        <v> </v>
      </c>
      <c r="I77" s="11"/>
    </row>
  </sheetData>
  <sheetProtection/>
  <mergeCells count="2">
    <mergeCell ref="I70:I71"/>
    <mergeCell ref="I42:I4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I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00390625" style="0" customWidth="1"/>
    <col min="4" max="4" width="1.28515625" style="0" customWidth="1"/>
    <col min="8" max="8" width="0.71875" style="0" customWidth="1"/>
    <col min="12" max="12" width="0.85546875" style="0" customWidth="1"/>
    <col min="13" max="15" width="12.00390625" style="0" bestFit="1" customWidth="1"/>
    <col min="16" max="16" width="3.140625" style="0" customWidth="1"/>
    <col min="17" max="17" width="10.421875" style="0" bestFit="1" customWidth="1"/>
    <col min="20" max="20" width="12.00390625" style="0" bestFit="1" customWidth="1"/>
    <col min="24" max="24" width="19.28125" style="0" bestFit="1" customWidth="1"/>
    <col min="25" max="25" width="7.421875" style="4" bestFit="1" customWidth="1"/>
    <col min="28" max="28" width="11.00390625" style="0" bestFit="1" customWidth="1"/>
    <col min="31" max="31" width="9.140625" style="1" customWidth="1"/>
  </cols>
  <sheetData>
    <row r="2" spans="1:35" ht="18">
      <c r="A2" s="2" t="s">
        <v>73</v>
      </c>
      <c r="B2" s="1"/>
      <c r="G2" s="1"/>
      <c r="AF2" s="22" t="s">
        <v>94</v>
      </c>
      <c r="AG2" s="22" t="s">
        <v>95</v>
      </c>
      <c r="AH2" s="22" t="s">
        <v>96</v>
      </c>
      <c r="AI2" s="21" t="s">
        <v>97</v>
      </c>
    </row>
    <row r="3" spans="1:17" ht="12.75">
      <c r="A3" s="1"/>
      <c r="D3" s="1"/>
      <c r="E3" s="6" t="s">
        <v>63</v>
      </c>
      <c r="F3" s="6" t="s">
        <v>63</v>
      </c>
      <c r="G3" s="6" t="s">
        <v>63</v>
      </c>
      <c r="H3" s="1"/>
      <c r="I3" s="63" t="s">
        <v>67</v>
      </c>
      <c r="J3" s="67"/>
      <c r="K3" s="64"/>
      <c r="M3" s="6" t="s">
        <v>68</v>
      </c>
      <c r="N3" s="6" t="str">
        <f>M3</f>
        <v>Francistown</v>
      </c>
      <c r="O3" s="6" t="str">
        <f>N3</f>
        <v>Francistown</v>
      </c>
      <c r="Q3" s="1" t="s">
        <v>75</v>
      </c>
    </row>
    <row r="4" spans="1:22" ht="12.75">
      <c r="A4" s="7" t="s">
        <v>0</v>
      </c>
      <c r="B4" s="8" t="s">
        <v>1</v>
      </c>
      <c r="C4" s="8" t="s">
        <v>3</v>
      </c>
      <c r="D4" s="1"/>
      <c r="E4" s="8" t="s">
        <v>64</v>
      </c>
      <c r="F4" s="8" t="s">
        <v>65</v>
      </c>
      <c r="G4" s="8" t="s">
        <v>66</v>
      </c>
      <c r="H4" s="1"/>
      <c r="I4" s="8" t="s">
        <v>64</v>
      </c>
      <c r="J4" s="8" t="s">
        <v>65</v>
      </c>
      <c r="K4" s="8" t="s">
        <v>66</v>
      </c>
      <c r="M4" s="8" t="s">
        <v>64</v>
      </c>
      <c r="N4" s="8" t="s">
        <v>65</v>
      </c>
      <c r="O4" s="8" t="s">
        <v>66</v>
      </c>
      <c r="Q4" s="7" t="str">
        <f>A4</f>
        <v>MX50</v>
      </c>
      <c r="R4" s="7" t="s">
        <v>63</v>
      </c>
      <c r="S4" s="7" t="s">
        <v>67</v>
      </c>
      <c r="T4" s="7" t="s">
        <v>68</v>
      </c>
      <c r="U4" s="19" t="s">
        <v>2</v>
      </c>
      <c r="V4" s="19" t="s">
        <v>74</v>
      </c>
    </row>
    <row r="5" spans="1:22" ht="12.75">
      <c r="A5" s="15" t="s">
        <v>4</v>
      </c>
      <c r="B5" s="16">
        <v>8</v>
      </c>
      <c r="C5" s="16" t="s">
        <v>5</v>
      </c>
      <c r="D5" s="4"/>
      <c r="E5" s="16">
        <v>25</v>
      </c>
      <c r="F5" s="16">
        <v>25</v>
      </c>
      <c r="G5" s="16">
        <v>25</v>
      </c>
      <c r="H5" s="4"/>
      <c r="I5" s="16">
        <v>25</v>
      </c>
      <c r="J5" s="16">
        <v>25</v>
      </c>
      <c r="K5" s="16">
        <v>25</v>
      </c>
      <c r="M5" s="16">
        <v>25</v>
      </c>
      <c r="N5" s="16">
        <v>25</v>
      </c>
      <c r="O5" s="16">
        <v>25</v>
      </c>
      <c r="Q5" s="18" t="s">
        <v>69</v>
      </c>
      <c r="R5" s="18">
        <v>0</v>
      </c>
      <c r="S5" s="18">
        <v>0</v>
      </c>
      <c r="T5" s="18">
        <v>0</v>
      </c>
      <c r="U5" s="18">
        <f>SUM(R5:T5)</f>
        <v>0</v>
      </c>
      <c r="V5" s="18">
        <f>RANK(U5,$U$5:$U$7)</f>
        <v>2</v>
      </c>
    </row>
    <row r="6" spans="1:22" ht="12.75">
      <c r="A6" s="15" t="s">
        <v>6</v>
      </c>
      <c r="B6" s="16">
        <v>20</v>
      </c>
      <c r="C6" s="16" t="s">
        <v>5</v>
      </c>
      <c r="D6" s="4"/>
      <c r="E6" s="16">
        <v>22</v>
      </c>
      <c r="F6" s="16">
        <v>19</v>
      </c>
      <c r="G6" s="16">
        <v>22</v>
      </c>
      <c r="H6" s="4"/>
      <c r="I6" s="16">
        <v>22</v>
      </c>
      <c r="J6" s="16">
        <v>22</v>
      </c>
      <c r="K6" s="16">
        <v>22</v>
      </c>
      <c r="M6" s="16">
        <v>22</v>
      </c>
      <c r="N6" s="16">
        <v>22</v>
      </c>
      <c r="O6" s="16">
        <v>22</v>
      </c>
      <c r="Q6" s="16" t="s">
        <v>70</v>
      </c>
      <c r="R6" s="16">
        <f>E5+E6+F5+F7+G5+G6</f>
        <v>141</v>
      </c>
      <c r="S6" s="16">
        <f>I5+J5+K5+I6+J6+K6</f>
        <v>141</v>
      </c>
      <c r="T6" s="16">
        <f>M5+N5+O5+M6+N6+O6</f>
        <v>141</v>
      </c>
      <c r="U6" s="16">
        <f>SUM(R6:T6)</f>
        <v>423</v>
      </c>
      <c r="V6" s="16">
        <f>RANK(U6,$U$5:$U$7)</f>
        <v>1</v>
      </c>
    </row>
    <row r="7" spans="1:22" ht="12.75">
      <c r="A7" s="15" t="s">
        <v>7</v>
      </c>
      <c r="B7" s="16">
        <v>199</v>
      </c>
      <c r="C7" s="16" t="s">
        <v>5</v>
      </c>
      <c r="D7" s="4"/>
      <c r="E7" s="16">
        <v>20</v>
      </c>
      <c r="F7" s="16">
        <v>22</v>
      </c>
      <c r="G7" s="16">
        <v>19</v>
      </c>
      <c r="H7" s="4"/>
      <c r="I7" s="16">
        <v>20</v>
      </c>
      <c r="J7" s="16">
        <v>19</v>
      </c>
      <c r="K7" s="16">
        <v>20</v>
      </c>
      <c r="M7" s="16">
        <v>20</v>
      </c>
      <c r="N7" s="16">
        <v>20</v>
      </c>
      <c r="O7" s="16">
        <v>20</v>
      </c>
      <c r="Q7" s="14" t="s">
        <v>71</v>
      </c>
      <c r="R7" s="14">
        <v>0</v>
      </c>
      <c r="S7" s="14">
        <v>0</v>
      </c>
      <c r="T7" s="14">
        <v>0</v>
      </c>
      <c r="U7" s="14">
        <f>SUM(R7:T7)</f>
        <v>0</v>
      </c>
      <c r="V7" s="14">
        <f>RANK(U7,$U$5:$U$7)</f>
        <v>2</v>
      </c>
    </row>
    <row r="8" spans="1:15" ht="12.75">
      <c r="A8" s="15" t="s">
        <v>43</v>
      </c>
      <c r="B8" s="16">
        <v>24</v>
      </c>
      <c r="C8" s="16" t="s">
        <v>5</v>
      </c>
      <c r="D8" s="4"/>
      <c r="E8" s="16">
        <v>19</v>
      </c>
      <c r="F8" s="16">
        <v>20</v>
      </c>
      <c r="G8" s="16">
        <v>20</v>
      </c>
      <c r="H8" s="4"/>
      <c r="I8" s="16">
        <v>19</v>
      </c>
      <c r="J8" s="16">
        <v>20</v>
      </c>
      <c r="K8" s="16">
        <v>19</v>
      </c>
      <c r="M8" s="16"/>
      <c r="N8" s="16"/>
      <c r="O8" s="16"/>
    </row>
    <row r="9" spans="1:15" ht="12.75">
      <c r="A9" s="15" t="s">
        <v>8</v>
      </c>
      <c r="B9" s="16">
        <v>40</v>
      </c>
      <c r="C9" s="16" t="s">
        <v>5</v>
      </c>
      <c r="D9" s="4"/>
      <c r="E9" s="16">
        <v>18</v>
      </c>
      <c r="F9" s="16">
        <v>18</v>
      </c>
      <c r="G9" s="16">
        <v>18</v>
      </c>
      <c r="H9" s="4"/>
      <c r="I9" s="16">
        <v>0</v>
      </c>
      <c r="J9" s="16">
        <v>18</v>
      </c>
      <c r="K9" s="16">
        <v>18</v>
      </c>
      <c r="M9" s="16">
        <v>19</v>
      </c>
      <c r="N9" s="16">
        <v>19</v>
      </c>
      <c r="O9" s="16">
        <v>19</v>
      </c>
    </row>
    <row r="10" spans="1:15" ht="12.75">
      <c r="A10" s="15" t="s">
        <v>9</v>
      </c>
      <c r="B10" s="16">
        <v>11</v>
      </c>
      <c r="C10" s="16" t="s">
        <v>5</v>
      </c>
      <c r="D10" s="4"/>
      <c r="E10" s="16">
        <v>17</v>
      </c>
      <c r="F10" s="16">
        <v>17</v>
      </c>
      <c r="G10" s="16">
        <v>17</v>
      </c>
      <c r="H10" s="4"/>
      <c r="I10" s="16">
        <v>18</v>
      </c>
      <c r="J10" s="16">
        <v>0</v>
      </c>
      <c r="K10" s="16">
        <v>0</v>
      </c>
      <c r="M10" s="16">
        <v>18</v>
      </c>
      <c r="N10" s="16">
        <v>18</v>
      </c>
      <c r="O10" s="16">
        <v>18</v>
      </c>
    </row>
    <row r="11" spans="1:15" ht="12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M11" s="4"/>
      <c r="N11" s="4"/>
      <c r="O11" s="4"/>
    </row>
    <row r="12" spans="1:22" ht="12.75">
      <c r="A12" s="7" t="s">
        <v>10</v>
      </c>
      <c r="B12" s="8" t="s">
        <v>1</v>
      </c>
      <c r="C12" s="8" t="s">
        <v>3</v>
      </c>
      <c r="D12" s="4"/>
      <c r="E12" s="8" t="s">
        <v>64</v>
      </c>
      <c r="F12" s="8" t="s">
        <v>65</v>
      </c>
      <c r="G12" s="8" t="s">
        <v>66</v>
      </c>
      <c r="H12" s="4"/>
      <c r="I12" s="8" t="s">
        <v>64</v>
      </c>
      <c r="J12" s="8" t="s">
        <v>65</v>
      </c>
      <c r="K12" s="8" t="s">
        <v>66</v>
      </c>
      <c r="M12" s="8" t="s">
        <v>64</v>
      </c>
      <c r="N12" s="8" t="s">
        <v>65</v>
      </c>
      <c r="O12" s="8" t="s">
        <v>66</v>
      </c>
      <c r="Q12" s="7" t="str">
        <f>A12</f>
        <v>MX65</v>
      </c>
      <c r="R12" s="7" t="s">
        <v>63</v>
      </c>
      <c r="S12" s="7" t="s">
        <v>67</v>
      </c>
      <c r="T12" s="7" t="s">
        <v>68</v>
      </c>
      <c r="U12" s="19" t="s">
        <v>2</v>
      </c>
      <c r="V12" s="19" t="s">
        <v>74</v>
      </c>
    </row>
    <row r="13" spans="1:22" ht="12.75">
      <c r="A13" s="17" t="s">
        <v>11</v>
      </c>
      <c r="B13" s="18">
        <v>87</v>
      </c>
      <c r="C13" s="18" t="s">
        <v>13</v>
      </c>
      <c r="D13" s="4"/>
      <c r="E13" s="18">
        <v>25</v>
      </c>
      <c r="F13" s="18">
        <v>25</v>
      </c>
      <c r="G13" s="18">
        <v>25</v>
      </c>
      <c r="H13" s="4"/>
      <c r="I13" s="18">
        <v>25</v>
      </c>
      <c r="J13" s="18">
        <v>20</v>
      </c>
      <c r="K13" s="18">
        <v>25</v>
      </c>
      <c r="M13" s="18">
        <v>0</v>
      </c>
      <c r="N13" s="18">
        <v>0</v>
      </c>
      <c r="O13" s="18">
        <v>0</v>
      </c>
      <c r="Q13" s="18" t="s">
        <v>69</v>
      </c>
      <c r="R13" s="18">
        <f>E13+E14+F13+F14+G13+G14</f>
        <v>141</v>
      </c>
      <c r="S13" s="18">
        <f>I13+J13+K13</f>
        <v>70</v>
      </c>
      <c r="T13" s="18">
        <v>0</v>
      </c>
      <c r="U13" s="18">
        <f>SUM(R13:T13)</f>
        <v>211</v>
      </c>
      <c r="V13" s="18">
        <f>RANK(U13,$U$13:$U$15)</f>
        <v>1</v>
      </c>
    </row>
    <row r="14" spans="1:22" ht="12.75">
      <c r="A14" s="17" t="s">
        <v>12</v>
      </c>
      <c r="B14" s="18">
        <v>11</v>
      </c>
      <c r="C14" s="18" t="s">
        <v>13</v>
      </c>
      <c r="D14" s="5"/>
      <c r="E14" s="18">
        <v>22</v>
      </c>
      <c r="F14" s="18">
        <v>22</v>
      </c>
      <c r="G14" s="18">
        <v>22</v>
      </c>
      <c r="H14" s="5"/>
      <c r="I14" s="18">
        <v>0</v>
      </c>
      <c r="J14" s="18">
        <v>0</v>
      </c>
      <c r="K14" s="18">
        <v>0</v>
      </c>
      <c r="M14" s="18">
        <v>0</v>
      </c>
      <c r="N14" s="18">
        <v>0</v>
      </c>
      <c r="O14" s="18">
        <v>0</v>
      </c>
      <c r="Q14" s="16" t="s">
        <v>70</v>
      </c>
      <c r="R14" s="16">
        <v>0</v>
      </c>
      <c r="S14" s="16">
        <f>I16+I15+J15+J17+K16+K15</f>
        <v>131</v>
      </c>
      <c r="T14" s="16">
        <f>M19+N19+O19</f>
        <v>75</v>
      </c>
      <c r="U14" s="16">
        <f>SUM(R14:T14)</f>
        <v>206</v>
      </c>
      <c r="V14" s="16">
        <f>RANK(U14,$U$13:$U$15)</f>
        <v>2</v>
      </c>
    </row>
    <row r="15" spans="1:22" ht="12.75">
      <c r="A15" s="15" t="s">
        <v>44</v>
      </c>
      <c r="B15" s="16">
        <v>99</v>
      </c>
      <c r="C15" s="16" t="s">
        <v>5</v>
      </c>
      <c r="D15" s="5"/>
      <c r="E15" s="16">
        <v>0</v>
      </c>
      <c r="F15" s="16">
        <v>0</v>
      </c>
      <c r="G15" s="16">
        <v>0</v>
      </c>
      <c r="H15" s="5"/>
      <c r="I15" s="16">
        <v>20</v>
      </c>
      <c r="J15" s="16">
        <v>25</v>
      </c>
      <c r="K15" s="16">
        <v>20</v>
      </c>
      <c r="M15" s="16">
        <v>0</v>
      </c>
      <c r="N15" s="16">
        <v>0</v>
      </c>
      <c r="O15" s="16">
        <v>0</v>
      </c>
      <c r="Q15" s="14" t="s">
        <v>71</v>
      </c>
      <c r="R15" s="14">
        <v>0</v>
      </c>
      <c r="S15" s="14">
        <v>0</v>
      </c>
      <c r="T15" s="14">
        <v>0</v>
      </c>
      <c r="U15" s="14">
        <f>SUM(R15:T15)</f>
        <v>0</v>
      </c>
      <c r="V15" s="14">
        <f>RANK(U15,$U$13:$U$15)</f>
        <v>3</v>
      </c>
    </row>
    <row r="16" spans="1:15" ht="12.75">
      <c r="A16" s="15" t="s">
        <v>45</v>
      </c>
      <c r="B16" s="16">
        <v>42</v>
      </c>
      <c r="C16" s="16" t="s">
        <v>5</v>
      </c>
      <c r="D16" s="5"/>
      <c r="E16" s="16">
        <v>0</v>
      </c>
      <c r="F16" s="16">
        <v>0</v>
      </c>
      <c r="G16" s="16">
        <v>0</v>
      </c>
      <c r="H16" s="5"/>
      <c r="I16" s="16">
        <v>22</v>
      </c>
      <c r="J16" s="16">
        <v>19</v>
      </c>
      <c r="K16" s="16">
        <v>22</v>
      </c>
      <c r="M16" s="16">
        <v>0</v>
      </c>
      <c r="N16" s="16">
        <v>0</v>
      </c>
      <c r="O16" s="16">
        <v>0</v>
      </c>
    </row>
    <row r="17" spans="1:15" ht="12.75">
      <c r="A17" s="15" t="s">
        <v>46</v>
      </c>
      <c r="B17" s="16">
        <v>41</v>
      </c>
      <c r="C17" s="16" t="s">
        <v>5</v>
      </c>
      <c r="D17" s="5"/>
      <c r="E17" s="16">
        <v>0</v>
      </c>
      <c r="F17" s="16">
        <v>0</v>
      </c>
      <c r="G17" s="16">
        <v>0</v>
      </c>
      <c r="H17" s="5"/>
      <c r="I17" s="16">
        <v>19</v>
      </c>
      <c r="J17" s="16">
        <v>22</v>
      </c>
      <c r="K17" s="16">
        <v>19</v>
      </c>
      <c r="M17" s="16">
        <v>0</v>
      </c>
      <c r="N17" s="16">
        <v>0</v>
      </c>
      <c r="O17" s="16">
        <v>0</v>
      </c>
    </row>
    <row r="18" spans="1:15" ht="12.75">
      <c r="A18" s="15" t="s">
        <v>47</v>
      </c>
      <c r="B18" s="16">
        <v>77</v>
      </c>
      <c r="C18" s="16" t="s">
        <v>5</v>
      </c>
      <c r="D18" s="5"/>
      <c r="E18" s="16">
        <v>0</v>
      </c>
      <c r="F18" s="16">
        <v>0</v>
      </c>
      <c r="G18" s="16">
        <v>0</v>
      </c>
      <c r="H18" s="5"/>
      <c r="I18" s="16">
        <v>0</v>
      </c>
      <c r="J18" s="16">
        <v>18</v>
      </c>
      <c r="K18" s="16">
        <v>18</v>
      </c>
      <c r="M18" s="16">
        <v>0</v>
      </c>
      <c r="N18" s="16">
        <v>0</v>
      </c>
      <c r="O18" s="16">
        <v>0</v>
      </c>
    </row>
    <row r="19" spans="1:15" ht="12.75">
      <c r="A19" s="15" t="s">
        <v>48</v>
      </c>
      <c r="B19" s="16">
        <v>6</v>
      </c>
      <c r="C19" s="16" t="s">
        <v>5</v>
      </c>
      <c r="D19" s="4"/>
      <c r="E19" s="16">
        <v>0</v>
      </c>
      <c r="F19" s="16">
        <v>0</v>
      </c>
      <c r="G19" s="16">
        <v>0</v>
      </c>
      <c r="H19" s="4"/>
      <c r="I19" s="16">
        <v>18</v>
      </c>
      <c r="J19" s="16">
        <v>0</v>
      </c>
      <c r="K19" s="16">
        <v>0</v>
      </c>
      <c r="M19" s="16">
        <v>25</v>
      </c>
      <c r="N19" s="16">
        <v>25</v>
      </c>
      <c r="O19" s="16">
        <v>25</v>
      </c>
    </row>
    <row r="20" spans="1:8" ht="12.75">
      <c r="A20" s="3"/>
      <c r="B20" s="4"/>
      <c r="C20" s="12"/>
      <c r="D20" s="4"/>
      <c r="H20" s="4"/>
    </row>
    <row r="21" spans="1:22" ht="12.75">
      <c r="A21" s="7" t="s">
        <v>14</v>
      </c>
      <c r="B21" s="8" t="s">
        <v>1</v>
      </c>
      <c r="C21" s="8" t="s">
        <v>3</v>
      </c>
      <c r="D21" s="4"/>
      <c r="E21" s="8" t="s">
        <v>64</v>
      </c>
      <c r="F21" s="8" t="s">
        <v>65</v>
      </c>
      <c r="G21" s="8" t="s">
        <v>66</v>
      </c>
      <c r="H21" s="4"/>
      <c r="I21" s="8" t="s">
        <v>64</v>
      </c>
      <c r="J21" s="8" t="s">
        <v>65</v>
      </c>
      <c r="K21" s="8" t="s">
        <v>66</v>
      </c>
      <c r="M21" s="8" t="s">
        <v>64</v>
      </c>
      <c r="N21" s="8" t="s">
        <v>65</v>
      </c>
      <c r="O21" s="8" t="s">
        <v>66</v>
      </c>
      <c r="Q21" s="7" t="str">
        <f>A21</f>
        <v>MX85</v>
      </c>
      <c r="R21" s="7" t="s">
        <v>63</v>
      </c>
      <c r="S21" s="7" t="s">
        <v>67</v>
      </c>
      <c r="T21" s="7" t="s">
        <v>68</v>
      </c>
      <c r="U21" s="19" t="s">
        <v>2</v>
      </c>
      <c r="V21" s="19" t="s">
        <v>74</v>
      </c>
    </row>
    <row r="22" spans="1:22" ht="12.75">
      <c r="A22" s="17" t="s">
        <v>18</v>
      </c>
      <c r="B22" s="18">
        <v>78</v>
      </c>
      <c r="C22" s="18" t="s">
        <v>13</v>
      </c>
      <c r="D22" s="4"/>
      <c r="E22" s="18">
        <v>19</v>
      </c>
      <c r="F22" s="18">
        <v>19</v>
      </c>
      <c r="G22" s="18">
        <v>22</v>
      </c>
      <c r="H22" s="4"/>
      <c r="I22" s="18">
        <v>0</v>
      </c>
      <c r="J22" s="18">
        <v>0</v>
      </c>
      <c r="K22" s="18">
        <v>0</v>
      </c>
      <c r="M22" s="18">
        <v>0</v>
      </c>
      <c r="N22" s="18">
        <v>0</v>
      </c>
      <c r="O22" s="18">
        <v>0</v>
      </c>
      <c r="Q22" s="18" t="s">
        <v>69</v>
      </c>
      <c r="R22" s="18">
        <f>E23+E22+F22+F23+G22+G23</f>
        <v>120</v>
      </c>
      <c r="S22" s="18">
        <f>SUM(I24:K24)</f>
        <v>50</v>
      </c>
      <c r="T22" s="18">
        <f>M24+N24+O24</f>
        <v>57</v>
      </c>
      <c r="U22" s="18">
        <f>SUM(R22:T22)</f>
        <v>227</v>
      </c>
      <c r="V22" s="18">
        <f>RANK(U22,$U$22:$U$24)</f>
        <v>2</v>
      </c>
    </row>
    <row r="23" spans="1:22" ht="12.75">
      <c r="A23" s="17" t="s">
        <v>17</v>
      </c>
      <c r="B23" s="18">
        <v>76</v>
      </c>
      <c r="C23" s="18" t="s">
        <v>13</v>
      </c>
      <c r="D23" s="4"/>
      <c r="E23" s="18">
        <v>20</v>
      </c>
      <c r="F23" s="18">
        <v>20</v>
      </c>
      <c r="G23" s="18">
        <v>20</v>
      </c>
      <c r="H23" s="4"/>
      <c r="I23" s="18">
        <v>0</v>
      </c>
      <c r="J23" s="18">
        <v>0</v>
      </c>
      <c r="K23" s="18">
        <v>0</v>
      </c>
      <c r="M23" s="18">
        <v>0</v>
      </c>
      <c r="N23" s="18">
        <v>0</v>
      </c>
      <c r="O23" s="18">
        <v>0</v>
      </c>
      <c r="Q23" s="16" t="s">
        <v>70</v>
      </c>
      <c r="R23" s="16">
        <f>E25+E26+F25+F26+G25+G26</f>
        <v>138</v>
      </c>
      <c r="S23" s="16">
        <f>I28+I26+J26+J28+K26+K28</f>
        <v>141</v>
      </c>
      <c r="T23" s="16">
        <f>M28+N28+O28+O29+N29+M29</f>
        <v>141</v>
      </c>
      <c r="U23" s="16">
        <f>SUM(R23:T23)</f>
        <v>420</v>
      </c>
      <c r="V23" s="16">
        <f>RANK(U23,$U$22:$U$24)</f>
        <v>1</v>
      </c>
    </row>
    <row r="24" spans="1:22" ht="12.75">
      <c r="A24" s="17" t="s">
        <v>20</v>
      </c>
      <c r="B24" s="18">
        <v>41</v>
      </c>
      <c r="C24" s="18" t="s">
        <v>13</v>
      </c>
      <c r="D24" s="4"/>
      <c r="E24" s="18">
        <v>17</v>
      </c>
      <c r="F24" s="18">
        <v>18</v>
      </c>
      <c r="G24" s="18">
        <v>18</v>
      </c>
      <c r="H24" s="4"/>
      <c r="I24" s="18">
        <v>16</v>
      </c>
      <c r="J24" s="18">
        <v>17</v>
      </c>
      <c r="K24" s="18">
        <v>17</v>
      </c>
      <c r="M24" s="18">
        <v>19</v>
      </c>
      <c r="N24" s="18">
        <v>19</v>
      </c>
      <c r="O24" s="18">
        <v>19</v>
      </c>
      <c r="Q24" s="14" t="s">
        <v>71</v>
      </c>
      <c r="R24" s="14">
        <f>E32+F32+G32</f>
        <v>52</v>
      </c>
      <c r="S24" s="14">
        <f>SUM(I32:K32)</f>
        <v>55</v>
      </c>
      <c r="T24" s="14">
        <f>M32+N32+O32</f>
        <v>60</v>
      </c>
      <c r="U24" s="14">
        <f>SUM(R24:T24)</f>
        <v>167</v>
      </c>
      <c r="V24" s="14">
        <f>RANK(U24,$U$22:$U$24)</f>
        <v>3</v>
      </c>
    </row>
    <row r="25" spans="1:15" ht="12.75">
      <c r="A25" s="15" t="s">
        <v>15</v>
      </c>
      <c r="B25" s="16">
        <v>219</v>
      </c>
      <c r="C25" s="16" t="s">
        <v>5</v>
      </c>
      <c r="D25" s="4"/>
      <c r="E25" s="16">
        <v>25</v>
      </c>
      <c r="F25" s="16">
        <v>25</v>
      </c>
      <c r="G25" s="16">
        <v>25</v>
      </c>
      <c r="H25" s="4"/>
      <c r="I25" s="16">
        <v>0</v>
      </c>
      <c r="J25" s="16">
        <v>0</v>
      </c>
      <c r="K25" s="16">
        <v>0</v>
      </c>
      <c r="M25" s="16">
        <v>0</v>
      </c>
      <c r="N25" s="16">
        <v>0</v>
      </c>
      <c r="O25" s="16">
        <v>0</v>
      </c>
    </row>
    <row r="26" spans="1:15" ht="12.75">
      <c r="A26" s="15" t="s">
        <v>16</v>
      </c>
      <c r="B26" s="16">
        <v>8</v>
      </c>
      <c r="C26" s="16" t="s">
        <v>5</v>
      </c>
      <c r="E26" s="16">
        <v>22</v>
      </c>
      <c r="F26" s="16">
        <v>22</v>
      </c>
      <c r="G26" s="16">
        <v>19</v>
      </c>
      <c r="I26" s="16">
        <v>22</v>
      </c>
      <c r="J26" s="16">
        <v>25</v>
      </c>
      <c r="K26" s="16">
        <v>25</v>
      </c>
      <c r="M26" s="16">
        <v>0</v>
      </c>
      <c r="N26" s="16">
        <v>0</v>
      </c>
      <c r="O26" s="16">
        <v>0</v>
      </c>
    </row>
    <row r="27" spans="1:15" ht="12.75">
      <c r="A27" s="15" t="s">
        <v>21</v>
      </c>
      <c r="B27" s="16">
        <v>121</v>
      </c>
      <c r="C27" s="16" t="s">
        <v>5</v>
      </c>
      <c r="E27" s="16" t="s">
        <v>22</v>
      </c>
      <c r="F27" s="16">
        <v>0</v>
      </c>
      <c r="G27" s="16">
        <v>0</v>
      </c>
      <c r="I27" s="16">
        <v>0</v>
      </c>
      <c r="J27" s="16">
        <v>0</v>
      </c>
      <c r="K27" s="16">
        <v>0</v>
      </c>
      <c r="M27" s="16">
        <v>0</v>
      </c>
      <c r="N27" s="16">
        <v>0</v>
      </c>
      <c r="O27" s="16">
        <v>0</v>
      </c>
    </row>
    <row r="28" spans="1:15" ht="12.75">
      <c r="A28" s="15" t="s">
        <v>49</v>
      </c>
      <c r="B28" s="16">
        <v>55</v>
      </c>
      <c r="C28" s="16" t="s">
        <v>5</v>
      </c>
      <c r="E28" s="16">
        <v>0</v>
      </c>
      <c r="F28" s="16">
        <v>0</v>
      </c>
      <c r="G28" s="16">
        <v>0</v>
      </c>
      <c r="I28" s="16">
        <v>25</v>
      </c>
      <c r="J28" s="16">
        <v>22</v>
      </c>
      <c r="K28" s="16">
        <v>22</v>
      </c>
      <c r="M28" s="16">
        <v>25</v>
      </c>
      <c r="N28" s="16">
        <v>25</v>
      </c>
      <c r="O28" s="16">
        <v>25</v>
      </c>
    </row>
    <row r="29" spans="1:15" ht="12.75">
      <c r="A29" s="15" t="s">
        <v>50</v>
      </c>
      <c r="B29" s="16">
        <v>50</v>
      </c>
      <c r="C29" s="16" t="s">
        <v>5</v>
      </c>
      <c r="E29" s="16">
        <v>0</v>
      </c>
      <c r="F29" s="16">
        <v>0</v>
      </c>
      <c r="G29" s="16">
        <v>0</v>
      </c>
      <c r="I29" s="16">
        <v>20</v>
      </c>
      <c r="J29" s="16">
        <v>20</v>
      </c>
      <c r="K29" s="16">
        <v>20</v>
      </c>
      <c r="M29" s="16">
        <v>22</v>
      </c>
      <c r="N29" s="16">
        <v>22</v>
      </c>
      <c r="O29" s="16">
        <v>22</v>
      </c>
    </row>
    <row r="30" spans="1:15" ht="12.75">
      <c r="A30" s="15" t="s">
        <v>51</v>
      </c>
      <c r="B30" s="16">
        <v>5</v>
      </c>
      <c r="C30" s="16" t="s">
        <v>5</v>
      </c>
      <c r="E30" s="16">
        <v>0</v>
      </c>
      <c r="F30" s="16">
        <v>0</v>
      </c>
      <c r="G30" s="16">
        <v>0</v>
      </c>
      <c r="I30" s="16">
        <v>19</v>
      </c>
      <c r="J30" s="16">
        <v>18</v>
      </c>
      <c r="K30" s="16">
        <v>19</v>
      </c>
      <c r="M30" s="16">
        <v>0</v>
      </c>
      <c r="N30" s="16">
        <v>0</v>
      </c>
      <c r="O30" s="16">
        <v>0</v>
      </c>
    </row>
    <row r="31" spans="1:15" ht="12.75">
      <c r="A31" s="15" t="s">
        <v>52</v>
      </c>
      <c r="B31" s="16">
        <v>16</v>
      </c>
      <c r="C31" s="16" t="s">
        <v>5</v>
      </c>
      <c r="E31" s="16">
        <v>0</v>
      </c>
      <c r="F31" s="16">
        <v>0</v>
      </c>
      <c r="G31" s="16">
        <v>0</v>
      </c>
      <c r="I31" s="16">
        <v>17</v>
      </c>
      <c r="J31" s="16">
        <v>16</v>
      </c>
      <c r="K31" s="16">
        <v>16</v>
      </c>
      <c r="M31" s="16">
        <v>0</v>
      </c>
      <c r="N31" s="16">
        <v>0</v>
      </c>
      <c r="O31" s="16">
        <v>0</v>
      </c>
    </row>
    <row r="32" spans="1:15" ht="12.75">
      <c r="A32" s="13" t="s">
        <v>19</v>
      </c>
      <c r="B32" s="14">
        <v>37</v>
      </c>
      <c r="C32" s="14" t="s">
        <v>37</v>
      </c>
      <c r="E32" s="14">
        <v>18</v>
      </c>
      <c r="F32" s="14">
        <v>17</v>
      </c>
      <c r="G32" s="14">
        <v>17</v>
      </c>
      <c r="I32" s="14">
        <v>18</v>
      </c>
      <c r="J32" s="14">
        <v>19</v>
      </c>
      <c r="K32" s="14">
        <v>18</v>
      </c>
      <c r="M32" s="14">
        <v>20</v>
      </c>
      <c r="N32" s="14">
        <v>20</v>
      </c>
      <c r="O32" s="14">
        <v>20</v>
      </c>
    </row>
    <row r="34" spans="1:22" ht="12.75">
      <c r="A34" s="7" t="s">
        <v>23</v>
      </c>
      <c r="B34" s="8" t="s">
        <v>1</v>
      </c>
      <c r="C34" s="8" t="s">
        <v>3</v>
      </c>
      <c r="D34" s="4"/>
      <c r="E34" s="8" t="s">
        <v>64</v>
      </c>
      <c r="F34" s="8" t="s">
        <v>65</v>
      </c>
      <c r="G34" s="8" t="s">
        <v>66</v>
      </c>
      <c r="H34" s="4"/>
      <c r="I34" s="8" t="s">
        <v>64</v>
      </c>
      <c r="J34" s="8" t="s">
        <v>65</v>
      </c>
      <c r="K34" s="8" t="s">
        <v>66</v>
      </c>
      <c r="M34" s="8" t="s">
        <v>64</v>
      </c>
      <c r="N34" s="8" t="s">
        <v>65</v>
      </c>
      <c r="O34" s="8" t="s">
        <v>66</v>
      </c>
      <c r="Q34" s="7" t="str">
        <f>A34</f>
        <v>MX Vets</v>
      </c>
      <c r="R34" s="7" t="s">
        <v>63</v>
      </c>
      <c r="S34" s="7" t="s">
        <v>67</v>
      </c>
      <c r="T34" s="7" t="s">
        <v>68</v>
      </c>
      <c r="U34" s="19" t="s">
        <v>2</v>
      </c>
      <c r="V34" s="19" t="s">
        <v>74</v>
      </c>
    </row>
    <row r="35" spans="1:22" ht="12.75">
      <c r="A35" s="17" t="s">
        <v>24</v>
      </c>
      <c r="B35" s="18">
        <v>29</v>
      </c>
      <c r="C35" s="18" t="s">
        <v>13</v>
      </c>
      <c r="E35" s="18">
        <v>25</v>
      </c>
      <c r="F35" s="18">
        <v>25</v>
      </c>
      <c r="G35" s="18">
        <v>25</v>
      </c>
      <c r="I35" s="18">
        <v>25</v>
      </c>
      <c r="J35" s="18">
        <v>25</v>
      </c>
      <c r="K35" s="18">
        <v>25</v>
      </c>
      <c r="M35" s="18">
        <v>25</v>
      </c>
      <c r="N35" s="18">
        <v>25</v>
      </c>
      <c r="O35" s="18">
        <v>25</v>
      </c>
      <c r="Q35" s="18" t="s">
        <v>69</v>
      </c>
      <c r="R35" s="18">
        <f>E35+E36+F35+F36+G35+G36</f>
        <v>141</v>
      </c>
      <c r="S35" s="18">
        <f>I35+I37+J37+J35+K35+K37</f>
        <v>129</v>
      </c>
      <c r="T35" s="18">
        <f>M35+N35+O35</f>
        <v>75</v>
      </c>
      <c r="U35" s="18">
        <f>SUM(R35:T35)</f>
        <v>345</v>
      </c>
      <c r="V35" s="18">
        <f>RANK(U35,$U$35:$U$37)</f>
        <v>1</v>
      </c>
    </row>
    <row r="36" spans="1:22" ht="12.75">
      <c r="A36" s="17" t="s">
        <v>25</v>
      </c>
      <c r="B36" s="18">
        <v>71</v>
      </c>
      <c r="C36" s="18" t="s">
        <v>13</v>
      </c>
      <c r="E36" s="18">
        <v>22</v>
      </c>
      <c r="F36" s="18">
        <v>22</v>
      </c>
      <c r="G36" s="18">
        <v>22</v>
      </c>
      <c r="I36" s="18">
        <v>0</v>
      </c>
      <c r="J36" s="18">
        <v>0</v>
      </c>
      <c r="K36" s="18">
        <v>0</v>
      </c>
      <c r="M36" s="18">
        <v>0</v>
      </c>
      <c r="N36" s="18">
        <v>0</v>
      </c>
      <c r="O36" s="18">
        <v>0</v>
      </c>
      <c r="Q36" s="16" t="s">
        <v>70</v>
      </c>
      <c r="R36" s="16">
        <f>E40+F40</f>
        <v>36</v>
      </c>
      <c r="S36" s="16">
        <f>I41+I40+J41+J42+K41+K42</f>
        <v>126</v>
      </c>
      <c r="T36" s="16">
        <f>M40+N40+O40</f>
        <v>66</v>
      </c>
      <c r="U36" s="16">
        <f>SUM(R36:T36)</f>
        <v>228</v>
      </c>
      <c r="V36" s="16">
        <f>RANK(U36,$U$35:$U$37)</f>
        <v>2</v>
      </c>
    </row>
    <row r="37" spans="1:22" ht="12.75">
      <c r="A37" s="17" t="s">
        <v>26</v>
      </c>
      <c r="B37" s="18">
        <v>48</v>
      </c>
      <c r="C37" s="18" t="s">
        <v>13</v>
      </c>
      <c r="E37" s="18">
        <v>20</v>
      </c>
      <c r="F37" s="18">
        <v>20</v>
      </c>
      <c r="G37" s="18">
        <v>20</v>
      </c>
      <c r="I37" s="18">
        <v>18</v>
      </c>
      <c r="J37" s="18">
        <v>18</v>
      </c>
      <c r="K37" s="18">
        <v>18</v>
      </c>
      <c r="M37" s="18">
        <v>0</v>
      </c>
      <c r="N37" s="18">
        <v>0</v>
      </c>
      <c r="O37" s="18">
        <v>0</v>
      </c>
      <c r="Q37" s="14" t="s">
        <v>71</v>
      </c>
      <c r="R37" s="14">
        <v>0</v>
      </c>
      <c r="S37" s="14">
        <v>0</v>
      </c>
      <c r="T37" s="14">
        <v>0</v>
      </c>
      <c r="U37" s="14">
        <f>SUM(R37:T37)</f>
        <v>0</v>
      </c>
      <c r="V37" s="14">
        <f>RANK(U37,$U$35:$U$37)</f>
        <v>3</v>
      </c>
    </row>
    <row r="38" spans="1:15" ht="12.75">
      <c r="A38" s="17" t="s">
        <v>29</v>
      </c>
      <c r="B38" s="18">
        <v>101</v>
      </c>
      <c r="C38" s="18" t="s">
        <v>13</v>
      </c>
      <c r="E38" s="18">
        <v>19</v>
      </c>
      <c r="F38" s="18">
        <v>19</v>
      </c>
      <c r="G38" s="18">
        <v>18</v>
      </c>
      <c r="I38" s="18">
        <v>0</v>
      </c>
      <c r="J38" s="18">
        <v>0</v>
      </c>
      <c r="K38" s="18">
        <v>0</v>
      </c>
      <c r="M38" s="18">
        <v>0</v>
      </c>
      <c r="N38" s="18">
        <v>0</v>
      </c>
      <c r="O38" s="18">
        <v>0</v>
      </c>
    </row>
    <row r="39" spans="1:15" ht="12.75">
      <c r="A39" s="17" t="s">
        <v>28</v>
      </c>
      <c r="B39" s="18">
        <v>27</v>
      </c>
      <c r="C39" s="18" t="s">
        <v>13</v>
      </c>
      <c r="E39" s="18">
        <v>17</v>
      </c>
      <c r="F39" s="18">
        <v>17</v>
      </c>
      <c r="G39" s="18">
        <v>19</v>
      </c>
      <c r="I39" s="18">
        <v>0</v>
      </c>
      <c r="J39" s="18">
        <v>0</v>
      </c>
      <c r="K39" s="18">
        <v>0</v>
      </c>
      <c r="M39" s="18">
        <v>0</v>
      </c>
      <c r="N39" s="18">
        <v>0</v>
      </c>
      <c r="O39" s="18">
        <v>0</v>
      </c>
    </row>
    <row r="40" spans="1:15" ht="12.75">
      <c r="A40" s="15" t="s">
        <v>27</v>
      </c>
      <c r="B40" s="16">
        <v>40</v>
      </c>
      <c r="C40" s="16" t="s">
        <v>5</v>
      </c>
      <c r="E40" s="16">
        <v>18</v>
      </c>
      <c r="F40" s="16">
        <v>18</v>
      </c>
      <c r="G40" s="16" t="s">
        <v>22</v>
      </c>
      <c r="I40" s="16">
        <v>20</v>
      </c>
      <c r="J40" s="16">
        <v>19</v>
      </c>
      <c r="K40" s="16">
        <v>19</v>
      </c>
      <c r="M40" s="16">
        <v>22</v>
      </c>
      <c r="N40" s="16">
        <v>22</v>
      </c>
      <c r="O40" s="16">
        <v>22</v>
      </c>
    </row>
    <row r="41" spans="1:15" ht="12.75">
      <c r="A41" s="15" t="s">
        <v>53</v>
      </c>
      <c r="B41" s="16">
        <v>97</v>
      </c>
      <c r="C41" s="16" t="s">
        <v>5</v>
      </c>
      <c r="E41" s="16">
        <v>0</v>
      </c>
      <c r="F41" s="16">
        <v>0</v>
      </c>
      <c r="G41" s="16">
        <v>0</v>
      </c>
      <c r="I41" s="16">
        <v>22</v>
      </c>
      <c r="J41" s="16">
        <v>22</v>
      </c>
      <c r="K41" s="16">
        <v>22</v>
      </c>
      <c r="M41" s="16">
        <v>0</v>
      </c>
      <c r="N41" s="16">
        <v>0</v>
      </c>
      <c r="O41" s="16">
        <v>0</v>
      </c>
    </row>
    <row r="42" spans="1:15" ht="12.75">
      <c r="A42" s="15" t="s">
        <v>54</v>
      </c>
      <c r="B42" s="16">
        <v>81</v>
      </c>
      <c r="C42" s="16" t="s">
        <v>5</v>
      </c>
      <c r="E42" s="16">
        <v>0</v>
      </c>
      <c r="F42" s="16">
        <v>0</v>
      </c>
      <c r="G42" s="16">
        <v>0</v>
      </c>
      <c r="I42" s="16">
        <v>19</v>
      </c>
      <c r="J42" s="16">
        <v>20</v>
      </c>
      <c r="K42" s="16">
        <v>20</v>
      </c>
      <c r="M42" s="16">
        <v>0</v>
      </c>
      <c r="N42" s="16">
        <v>0</v>
      </c>
      <c r="O42" s="16">
        <v>0</v>
      </c>
    </row>
    <row r="43" spans="1:15" ht="12.75">
      <c r="A43" s="15" t="s">
        <v>55</v>
      </c>
      <c r="B43" s="16">
        <v>17</v>
      </c>
      <c r="C43" s="16" t="s">
        <v>5</v>
      </c>
      <c r="E43" s="16">
        <v>0</v>
      </c>
      <c r="F43" s="16">
        <v>0</v>
      </c>
      <c r="G43" s="16">
        <v>0</v>
      </c>
      <c r="I43" s="16">
        <v>17</v>
      </c>
      <c r="J43" s="16">
        <v>17</v>
      </c>
      <c r="K43" s="16">
        <v>17</v>
      </c>
      <c r="M43" s="16">
        <v>0</v>
      </c>
      <c r="N43" s="16">
        <v>0</v>
      </c>
      <c r="O43" s="16">
        <v>0</v>
      </c>
    </row>
    <row r="45" spans="1:23" ht="12.75">
      <c r="A45" s="7" t="s">
        <v>30</v>
      </c>
      <c r="B45" s="8" t="s">
        <v>1</v>
      </c>
      <c r="C45" s="8" t="s">
        <v>3</v>
      </c>
      <c r="E45" s="8" t="s">
        <v>64</v>
      </c>
      <c r="F45" s="8" t="s">
        <v>65</v>
      </c>
      <c r="G45" s="8" t="s">
        <v>66</v>
      </c>
      <c r="I45" s="8" t="s">
        <v>64</v>
      </c>
      <c r="J45" s="8" t="s">
        <v>65</v>
      </c>
      <c r="K45" s="8" t="s">
        <v>66</v>
      </c>
      <c r="M45" s="8" t="s">
        <v>64</v>
      </c>
      <c r="N45" s="8" t="s">
        <v>65</v>
      </c>
      <c r="O45" s="8" t="s">
        <v>66</v>
      </c>
      <c r="Q45" s="7" t="str">
        <f>A45</f>
        <v>MX2</v>
      </c>
      <c r="R45" s="7" t="s">
        <v>63</v>
      </c>
      <c r="S45" s="7" t="s">
        <v>67</v>
      </c>
      <c r="T45" s="7" t="s">
        <v>68</v>
      </c>
      <c r="U45" s="19" t="s">
        <v>2</v>
      </c>
      <c r="V45" s="19" t="s">
        <v>74</v>
      </c>
      <c r="W45" s="19"/>
    </row>
    <row r="46" spans="1:23" ht="12.75">
      <c r="A46" s="17" t="s">
        <v>31</v>
      </c>
      <c r="B46" s="18">
        <v>8</v>
      </c>
      <c r="C46" s="18" t="s">
        <v>13</v>
      </c>
      <c r="E46" s="18">
        <v>25</v>
      </c>
      <c r="F46" s="18">
        <v>25</v>
      </c>
      <c r="G46" s="18">
        <v>25</v>
      </c>
      <c r="I46" s="18">
        <v>25</v>
      </c>
      <c r="J46" s="18">
        <v>25</v>
      </c>
      <c r="K46" s="18">
        <v>25</v>
      </c>
      <c r="M46" s="18">
        <v>0</v>
      </c>
      <c r="N46" s="18">
        <v>0</v>
      </c>
      <c r="O46" s="18">
        <v>0</v>
      </c>
      <c r="Q46" s="18" t="s">
        <v>69</v>
      </c>
      <c r="R46" s="18">
        <f>E46+E49+F46+F49+G46+G47</f>
        <v>135</v>
      </c>
      <c r="S46" s="18">
        <f>I46+I49+J46+J49+K46+K49</f>
        <v>133</v>
      </c>
      <c r="T46" s="18">
        <f>M49+N49+O49</f>
        <v>66</v>
      </c>
      <c r="U46" s="18">
        <f>SUM(R46:T46)</f>
        <v>334</v>
      </c>
      <c r="V46" s="18">
        <f>RANK(U46,$U$46:$U$48)</f>
        <v>1</v>
      </c>
      <c r="W46" s="8"/>
    </row>
    <row r="47" spans="1:23" ht="12.75">
      <c r="A47" s="17" t="s">
        <v>33</v>
      </c>
      <c r="B47" s="18">
        <v>44</v>
      </c>
      <c r="C47" s="18" t="s">
        <v>13</v>
      </c>
      <c r="E47" s="18">
        <v>19</v>
      </c>
      <c r="F47" s="18">
        <v>19</v>
      </c>
      <c r="G47" s="18">
        <v>20</v>
      </c>
      <c r="I47" s="18">
        <v>0</v>
      </c>
      <c r="J47" s="18">
        <v>0</v>
      </c>
      <c r="K47" s="18">
        <v>0</v>
      </c>
      <c r="M47" s="18">
        <v>0</v>
      </c>
      <c r="N47" s="18">
        <v>0</v>
      </c>
      <c r="O47" s="18">
        <v>0</v>
      </c>
      <c r="Q47" s="16" t="s">
        <v>70</v>
      </c>
      <c r="R47" s="16">
        <v>0</v>
      </c>
      <c r="S47" s="16">
        <f>I51+J51+K51</f>
        <v>62</v>
      </c>
      <c r="T47" s="16">
        <v>0</v>
      </c>
      <c r="U47" s="16">
        <f>SUM(R47:T47)</f>
        <v>62</v>
      </c>
      <c r="V47" s="16">
        <f>RANK(U47,$U$46:$U$48)</f>
        <v>3</v>
      </c>
      <c r="W47" s="8"/>
    </row>
    <row r="48" spans="1:23" ht="12.75">
      <c r="A48" s="17" t="s">
        <v>34</v>
      </c>
      <c r="B48" s="18">
        <v>45</v>
      </c>
      <c r="C48" s="18" t="s">
        <v>13</v>
      </c>
      <c r="D48" s="5"/>
      <c r="E48" s="18">
        <v>18</v>
      </c>
      <c r="F48" s="18">
        <v>18</v>
      </c>
      <c r="G48" s="18">
        <v>19</v>
      </c>
      <c r="H48" s="5"/>
      <c r="I48" s="18">
        <v>0</v>
      </c>
      <c r="J48" s="18">
        <v>0</v>
      </c>
      <c r="K48" s="18">
        <v>0</v>
      </c>
      <c r="M48" s="18">
        <v>0</v>
      </c>
      <c r="N48" s="18">
        <v>0</v>
      </c>
      <c r="O48" s="18">
        <v>0</v>
      </c>
      <c r="Q48" s="14" t="s">
        <v>71</v>
      </c>
      <c r="R48" s="14">
        <f>E54+F54+G54</f>
        <v>66</v>
      </c>
      <c r="S48" s="14">
        <f>I54+J54+K54</f>
        <v>44</v>
      </c>
      <c r="T48" s="14">
        <f>M54+N54+O54</f>
        <v>75</v>
      </c>
      <c r="U48" s="14">
        <f>SUM(R48:T48)</f>
        <v>185</v>
      </c>
      <c r="V48" s="14">
        <f>RANK(U48,$U$46:$U$48)</f>
        <v>2</v>
      </c>
      <c r="W48" s="8"/>
    </row>
    <row r="49" spans="1:15" ht="12.75">
      <c r="A49" s="17" t="s">
        <v>35</v>
      </c>
      <c r="B49" s="18">
        <v>11</v>
      </c>
      <c r="C49" s="18" t="s">
        <v>13</v>
      </c>
      <c r="E49" s="18">
        <v>20</v>
      </c>
      <c r="F49" s="18">
        <v>20</v>
      </c>
      <c r="G49" s="18">
        <v>0</v>
      </c>
      <c r="I49" s="18">
        <v>19</v>
      </c>
      <c r="J49" s="18">
        <v>20</v>
      </c>
      <c r="K49" s="18">
        <v>19</v>
      </c>
      <c r="M49" s="18">
        <v>22</v>
      </c>
      <c r="N49" s="18">
        <v>22</v>
      </c>
      <c r="O49" s="18">
        <v>22</v>
      </c>
    </row>
    <row r="50" spans="1:15" ht="12.75">
      <c r="A50" s="15" t="s">
        <v>36</v>
      </c>
      <c r="B50" s="16">
        <v>211</v>
      </c>
      <c r="C50" s="16" t="s">
        <v>5</v>
      </c>
      <c r="E50" s="16">
        <v>0</v>
      </c>
      <c r="F50" s="16">
        <v>0</v>
      </c>
      <c r="G50" s="16">
        <v>0</v>
      </c>
      <c r="I50" s="16">
        <v>0</v>
      </c>
      <c r="J50" s="16">
        <v>0</v>
      </c>
      <c r="K50" s="16">
        <v>0</v>
      </c>
      <c r="M50" s="16">
        <v>0</v>
      </c>
      <c r="N50" s="16">
        <v>0</v>
      </c>
      <c r="O50" s="16">
        <v>0</v>
      </c>
    </row>
    <row r="51" spans="1:15" ht="12.75">
      <c r="A51" s="15" t="s">
        <v>56</v>
      </c>
      <c r="B51" s="16">
        <v>169</v>
      </c>
      <c r="C51" s="16" t="s">
        <v>5</v>
      </c>
      <c r="E51" s="16">
        <v>0</v>
      </c>
      <c r="F51" s="16">
        <v>0</v>
      </c>
      <c r="G51" s="16">
        <v>0</v>
      </c>
      <c r="I51" s="16">
        <v>20</v>
      </c>
      <c r="J51" s="16">
        <v>22</v>
      </c>
      <c r="K51" s="16">
        <v>20</v>
      </c>
      <c r="M51" s="16">
        <v>0</v>
      </c>
      <c r="N51" s="16">
        <v>0</v>
      </c>
      <c r="O51" s="16">
        <v>0</v>
      </c>
    </row>
    <row r="52" spans="1:15" ht="12.75">
      <c r="A52" s="15" t="s">
        <v>57</v>
      </c>
      <c r="B52" s="16">
        <v>9</v>
      </c>
      <c r="C52" s="16" t="s">
        <v>5</v>
      </c>
      <c r="E52" s="16">
        <v>0</v>
      </c>
      <c r="F52" s="16">
        <v>0</v>
      </c>
      <c r="G52" s="16">
        <v>0</v>
      </c>
      <c r="I52" s="16">
        <v>0</v>
      </c>
      <c r="J52" s="16">
        <v>0</v>
      </c>
      <c r="K52" s="16">
        <v>0</v>
      </c>
      <c r="M52" s="16">
        <v>0</v>
      </c>
      <c r="N52" s="16">
        <v>0</v>
      </c>
      <c r="O52" s="16">
        <v>0</v>
      </c>
    </row>
    <row r="53" spans="1:15" ht="12.75">
      <c r="A53" s="15" t="s">
        <v>58</v>
      </c>
      <c r="B53" s="16">
        <v>69</v>
      </c>
      <c r="C53" s="16" t="s">
        <v>5</v>
      </c>
      <c r="E53" s="16">
        <v>0</v>
      </c>
      <c r="F53" s="16">
        <v>0</v>
      </c>
      <c r="G53" s="16">
        <v>0</v>
      </c>
      <c r="I53" s="16">
        <v>0</v>
      </c>
      <c r="J53" s="16">
        <v>0</v>
      </c>
      <c r="K53" s="16">
        <v>0</v>
      </c>
      <c r="M53" s="16">
        <v>0</v>
      </c>
      <c r="N53" s="16">
        <v>0</v>
      </c>
      <c r="O53" s="16">
        <v>0</v>
      </c>
    </row>
    <row r="54" spans="1:15" ht="12.75">
      <c r="A54" s="13" t="s">
        <v>32</v>
      </c>
      <c r="B54" s="14">
        <v>24</v>
      </c>
      <c r="C54" s="14" t="s">
        <v>37</v>
      </c>
      <c r="E54" s="14">
        <v>22</v>
      </c>
      <c r="F54" s="14">
        <v>22</v>
      </c>
      <c r="G54" s="14">
        <v>22</v>
      </c>
      <c r="I54" s="14">
        <v>22</v>
      </c>
      <c r="J54" s="14">
        <v>0</v>
      </c>
      <c r="K54" s="14">
        <v>22</v>
      </c>
      <c r="M54" s="14">
        <v>25</v>
      </c>
      <c r="N54" s="14">
        <v>25</v>
      </c>
      <c r="O54" s="14">
        <v>25</v>
      </c>
    </row>
    <row r="56" spans="1:22" ht="12.75">
      <c r="A56" s="7" t="s">
        <v>38</v>
      </c>
      <c r="B56" s="8" t="s">
        <v>1</v>
      </c>
      <c r="C56" s="8" t="s">
        <v>3</v>
      </c>
      <c r="D56" s="4"/>
      <c r="E56" s="8" t="s">
        <v>64</v>
      </c>
      <c r="F56" s="8" t="s">
        <v>65</v>
      </c>
      <c r="G56" s="8" t="s">
        <v>66</v>
      </c>
      <c r="H56" s="4"/>
      <c r="I56" s="8" t="s">
        <v>64</v>
      </c>
      <c r="J56" s="8" t="s">
        <v>65</v>
      </c>
      <c r="K56" s="8" t="s">
        <v>66</v>
      </c>
      <c r="M56" s="8" t="s">
        <v>64</v>
      </c>
      <c r="N56" s="8" t="s">
        <v>65</v>
      </c>
      <c r="O56" s="8" t="s">
        <v>66</v>
      </c>
      <c r="Q56" s="7" t="str">
        <f>A56</f>
        <v>MX1</v>
      </c>
      <c r="R56" s="7" t="s">
        <v>63</v>
      </c>
      <c r="S56" s="7" t="s">
        <v>67</v>
      </c>
      <c r="T56" s="7" t="s">
        <v>68</v>
      </c>
      <c r="U56" s="19" t="s">
        <v>2</v>
      </c>
      <c r="V56" s="19" t="s">
        <v>74</v>
      </c>
    </row>
    <row r="57" spans="1:22" ht="12.75">
      <c r="A57" s="17" t="s">
        <v>40</v>
      </c>
      <c r="B57" s="18">
        <v>9</v>
      </c>
      <c r="C57" s="18" t="s">
        <v>13</v>
      </c>
      <c r="E57" s="18">
        <v>22</v>
      </c>
      <c r="F57" s="18">
        <v>22</v>
      </c>
      <c r="G57" s="18">
        <v>22</v>
      </c>
      <c r="I57" s="18">
        <v>0</v>
      </c>
      <c r="J57" s="18">
        <v>0</v>
      </c>
      <c r="K57" s="18">
        <v>0</v>
      </c>
      <c r="M57" s="18">
        <v>0</v>
      </c>
      <c r="N57" s="18">
        <v>0</v>
      </c>
      <c r="O57" s="18">
        <v>0</v>
      </c>
      <c r="Q57" s="18" t="s">
        <v>69</v>
      </c>
      <c r="R57" s="18">
        <f>E57+E58+F57+F58+G57+G58</f>
        <v>126</v>
      </c>
      <c r="S57" s="18">
        <v>0</v>
      </c>
      <c r="T57" s="18">
        <v>0</v>
      </c>
      <c r="U57" s="18">
        <f>SUM(R57:T57)</f>
        <v>126</v>
      </c>
      <c r="V57" s="18">
        <f>RANK(U57,$U$57:$U$59)</f>
        <v>2</v>
      </c>
    </row>
    <row r="58" spans="1:22" ht="12.75">
      <c r="A58" s="17" t="s">
        <v>41</v>
      </c>
      <c r="B58" s="18">
        <v>16</v>
      </c>
      <c r="C58" s="18" t="s">
        <v>13</v>
      </c>
      <c r="E58" s="18">
        <v>20</v>
      </c>
      <c r="F58" s="18">
        <v>20</v>
      </c>
      <c r="G58" s="18">
        <v>20</v>
      </c>
      <c r="I58" s="18">
        <v>0</v>
      </c>
      <c r="J58" s="18">
        <v>0</v>
      </c>
      <c r="K58" s="18">
        <v>0</v>
      </c>
      <c r="M58" s="18">
        <v>0</v>
      </c>
      <c r="N58" s="18">
        <v>0</v>
      </c>
      <c r="O58" s="18">
        <v>0</v>
      </c>
      <c r="Q58" s="16" t="s">
        <v>70</v>
      </c>
      <c r="R58" s="16">
        <v>0</v>
      </c>
      <c r="S58" s="16">
        <f>I60+I61+J60+K60</f>
        <v>89</v>
      </c>
      <c r="T58" s="16">
        <v>0</v>
      </c>
      <c r="U58" s="16">
        <f>SUM(R58:T58)</f>
        <v>89</v>
      </c>
      <c r="V58" s="16">
        <f>RANK(U58,$U$57:$U$59)</f>
        <v>3</v>
      </c>
    </row>
    <row r="59" spans="1:22" ht="12.75">
      <c r="A59" s="17" t="s">
        <v>42</v>
      </c>
      <c r="B59" s="18">
        <v>13</v>
      </c>
      <c r="C59" s="18" t="s">
        <v>13</v>
      </c>
      <c r="E59" s="18">
        <v>19</v>
      </c>
      <c r="F59" s="18">
        <v>19</v>
      </c>
      <c r="G59" s="18">
        <v>19</v>
      </c>
      <c r="I59" s="18">
        <v>0</v>
      </c>
      <c r="J59" s="18">
        <v>0</v>
      </c>
      <c r="K59" s="18">
        <v>0</v>
      </c>
      <c r="M59" s="18">
        <v>0</v>
      </c>
      <c r="N59" s="18">
        <v>0</v>
      </c>
      <c r="O59" s="18">
        <v>0</v>
      </c>
      <c r="Q59" s="14" t="s">
        <v>71</v>
      </c>
      <c r="R59" s="14">
        <f>E65+F65+G65</f>
        <v>75</v>
      </c>
      <c r="S59" s="14">
        <f>I65+J65+K65</f>
        <v>72</v>
      </c>
      <c r="T59" s="14">
        <f>M65+N65+O65</f>
        <v>75</v>
      </c>
      <c r="U59" s="14">
        <f>SUM(R59:T59)</f>
        <v>222</v>
      </c>
      <c r="V59" s="14">
        <f>RANK(U59,$U$57:$U$59)</f>
        <v>1</v>
      </c>
    </row>
    <row r="60" spans="1:15" ht="12.75">
      <c r="A60" s="15" t="s">
        <v>36</v>
      </c>
      <c r="B60" s="16">
        <v>211</v>
      </c>
      <c r="C60" s="16" t="s">
        <v>5</v>
      </c>
      <c r="E60" s="16">
        <v>0</v>
      </c>
      <c r="F60" s="16">
        <v>0</v>
      </c>
      <c r="G60" s="16">
        <v>0</v>
      </c>
      <c r="I60" s="16">
        <v>22</v>
      </c>
      <c r="J60" s="16">
        <v>22</v>
      </c>
      <c r="K60" s="16">
        <v>25</v>
      </c>
      <c r="M60" s="16">
        <v>0</v>
      </c>
      <c r="N60" s="16">
        <v>0</v>
      </c>
      <c r="O60" s="16">
        <v>0</v>
      </c>
    </row>
    <row r="61" spans="1:15" ht="12.75">
      <c r="A61" s="15" t="s">
        <v>59</v>
      </c>
      <c r="B61" s="16">
        <v>7</v>
      </c>
      <c r="C61" s="16" t="s">
        <v>5</v>
      </c>
      <c r="E61" s="16">
        <v>0</v>
      </c>
      <c r="F61" s="16">
        <v>0</v>
      </c>
      <c r="G61" s="16">
        <v>0</v>
      </c>
      <c r="I61" s="16">
        <v>20</v>
      </c>
      <c r="J61" s="16">
        <v>0</v>
      </c>
      <c r="K61" s="16">
        <v>0</v>
      </c>
      <c r="M61" s="16">
        <v>0</v>
      </c>
      <c r="N61" s="16">
        <v>0</v>
      </c>
      <c r="O61" s="16">
        <v>0</v>
      </c>
    </row>
    <row r="62" spans="1:15" ht="12.75">
      <c r="A62" s="15" t="s">
        <v>60</v>
      </c>
      <c r="B62" s="16">
        <v>91</v>
      </c>
      <c r="C62" s="16" t="s">
        <v>5</v>
      </c>
      <c r="E62" s="16">
        <v>0</v>
      </c>
      <c r="F62" s="16">
        <v>0</v>
      </c>
      <c r="G62" s="16">
        <v>0</v>
      </c>
      <c r="I62" s="16">
        <v>0</v>
      </c>
      <c r="J62" s="16">
        <v>0</v>
      </c>
      <c r="K62" s="16">
        <v>0</v>
      </c>
      <c r="M62" s="16">
        <v>0</v>
      </c>
      <c r="N62" s="16">
        <v>0</v>
      </c>
      <c r="O62" s="16">
        <v>0</v>
      </c>
    </row>
    <row r="63" spans="1:15" ht="12.75">
      <c r="A63" s="15" t="s">
        <v>61</v>
      </c>
      <c r="B63" s="16">
        <v>143</v>
      </c>
      <c r="C63" s="16" t="s">
        <v>5</v>
      </c>
      <c r="E63" s="16">
        <v>0</v>
      </c>
      <c r="F63" s="16">
        <v>0</v>
      </c>
      <c r="G63" s="16">
        <v>0</v>
      </c>
      <c r="I63" s="16">
        <v>0</v>
      </c>
      <c r="J63" s="16">
        <v>0</v>
      </c>
      <c r="K63" s="16">
        <v>0</v>
      </c>
      <c r="M63" s="16">
        <v>0</v>
      </c>
      <c r="N63" s="16">
        <v>0</v>
      </c>
      <c r="O63" s="16">
        <v>0</v>
      </c>
    </row>
    <row r="64" spans="1:15" ht="12.75">
      <c r="A64" s="15" t="s">
        <v>62</v>
      </c>
      <c r="B64" s="16">
        <v>151</v>
      </c>
      <c r="C64" s="16" t="s">
        <v>5</v>
      </c>
      <c r="E64" s="16">
        <v>0</v>
      </c>
      <c r="F64" s="16">
        <v>0</v>
      </c>
      <c r="G64" s="16">
        <v>0</v>
      </c>
      <c r="I64" s="16">
        <v>0</v>
      </c>
      <c r="J64" s="16">
        <v>0</v>
      </c>
      <c r="K64" s="16">
        <v>0</v>
      </c>
      <c r="M64" s="16">
        <v>0</v>
      </c>
      <c r="N64" s="16">
        <v>0</v>
      </c>
      <c r="O64" s="16">
        <v>0</v>
      </c>
    </row>
    <row r="65" spans="1:15" ht="12.75">
      <c r="A65" s="13" t="s">
        <v>39</v>
      </c>
      <c r="B65" s="14">
        <v>111</v>
      </c>
      <c r="C65" s="14" t="s">
        <v>37</v>
      </c>
      <c r="E65" s="14">
        <v>25</v>
      </c>
      <c r="F65" s="14">
        <v>25</v>
      </c>
      <c r="G65" s="14">
        <v>25</v>
      </c>
      <c r="I65" s="14">
        <v>25</v>
      </c>
      <c r="J65" s="14">
        <v>25</v>
      </c>
      <c r="K65" s="14">
        <v>22</v>
      </c>
      <c r="M65" s="14">
        <v>25</v>
      </c>
      <c r="N65" s="14">
        <v>25</v>
      </c>
      <c r="O65" s="14">
        <v>25</v>
      </c>
    </row>
    <row r="66" spans="17:22" ht="12.75">
      <c r="Q66" s="7" t="s">
        <v>72</v>
      </c>
      <c r="R66" s="7" t="s">
        <v>63</v>
      </c>
      <c r="S66" s="7" t="s">
        <v>67</v>
      </c>
      <c r="T66" s="7" t="s">
        <v>68</v>
      </c>
      <c r="U66" s="19" t="s">
        <v>2</v>
      </c>
      <c r="V66" s="19" t="s">
        <v>74</v>
      </c>
    </row>
    <row r="67" spans="17:22" ht="12.75">
      <c r="Q67" s="18" t="s">
        <v>69</v>
      </c>
      <c r="R67" s="18">
        <f aca="true" t="shared" si="0" ref="R67:S69">R57+R46+R35+R22+R13+R5</f>
        <v>663</v>
      </c>
      <c r="S67" s="18">
        <f t="shared" si="0"/>
        <v>382</v>
      </c>
      <c r="T67" s="18">
        <f>T57+T46+T35+T22+T13+T6</f>
        <v>339</v>
      </c>
      <c r="U67" s="18">
        <f>SUM(R67:T67)</f>
        <v>1384</v>
      </c>
      <c r="V67" s="18">
        <f>RANK(U67,$U$67:$U$69)</f>
        <v>2</v>
      </c>
    </row>
    <row r="68" spans="17:22" ht="12.75">
      <c r="Q68" s="16" t="s">
        <v>70</v>
      </c>
      <c r="R68" s="16">
        <f t="shared" si="0"/>
        <v>315</v>
      </c>
      <c r="S68" s="16">
        <f t="shared" si="0"/>
        <v>690</v>
      </c>
      <c r="T68" s="16">
        <f>T58+T47+T36+T23+T14+T6</f>
        <v>423</v>
      </c>
      <c r="U68" s="16">
        <f>SUM(R68:T68)</f>
        <v>1428</v>
      </c>
      <c r="V68" s="16">
        <f>RANK(U68,$U$67:$U$69)</f>
        <v>1</v>
      </c>
    </row>
    <row r="69" spans="17:22" ht="12.75">
      <c r="Q69" s="14" t="s">
        <v>71</v>
      </c>
      <c r="R69" s="14">
        <f t="shared" si="0"/>
        <v>193</v>
      </c>
      <c r="S69" s="14">
        <f t="shared" si="0"/>
        <v>171</v>
      </c>
      <c r="T69" s="14">
        <f>T59+T48+T37+T24+T15+T7</f>
        <v>210</v>
      </c>
      <c r="U69" s="14">
        <f>SUM(R69:T69)</f>
        <v>574</v>
      </c>
      <c r="V69" s="14">
        <f>RANK(U69,$U$67:$U$69)</f>
        <v>3</v>
      </c>
    </row>
  </sheetData>
  <sheetProtection/>
  <mergeCells count="1">
    <mergeCell ref="I3:K3"/>
  </mergeCells>
  <printOptions/>
  <pageMargins left="0.75" right="0.75" top="1" bottom="1" header="0.5" footer="0.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00390625" style="0" customWidth="1"/>
    <col min="4" max="4" width="4.140625" style="0" customWidth="1"/>
    <col min="8" max="8" width="4.140625" style="0" customWidth="1"/>
    <col min="12" max="12" width="2.140625" style="0" customWidth="1"/>
    <col min="13" max="15" width="12.00390625" style="0" bestFit="1" customWidth="1"/>
    <col min="16" max="16" width="3.140625" style="0" customWidth="1"/>
    <col min="17" max="17" width="10.421875" style="0" bestFit="1" customWidth="1"/>
    <col min="20" max="20" width="12.00390625" style="0" bestFit="1" customWidth="1"/>
    <col min="24" max="24" width="19.28125" style="0" bestFit="1" customWidth="1"/>
    <col min="25" max="25" width="7.421875" style="4" bestFit="1" customWidth="1"/>
    <col min="28" max="28" width="11.00390625" style="0" bestFit="1" customWidth="1"/>
    <col min="32" max="32" width="40.00390625" style="0" bestFit="1" customWidth="1"/>
    <col min="35" max="35" width="20.00390625" style="30" customWidth="1"/>
  </cols>
  <sheetData>
    <row r="1" spans="31:35" ht="12.75">
      <c r="AE1" s="1"/>
      <c r="AI1" s="27"/>
    </row>
    <row r="2" spans="1:35" ht="18">
      <c r="A2" s="2" t="s">
        <v>99</v>
      </c>
      <c r="B2" s="1"/>
      <c r="G2" s="1"/>
      <c r="AE2" s="1"/>
      <c r="AF2" s="22" t="s">
        <v>94</v>
      </c>
      <c r="AG2" s="22" t="s">
        <v>95</v>
      </c>
      <c r="AH2" s="22" t="s">
        <v>96</v>
      </c>
      <c r="AI2" s="28" t="s">
        <v>97</v>
      </c>
    </row>
    <row r="3" spans="1:35" ht="12.75">
      <c r="A3" s="1"/>
      <c r="D3" s="1"/>
      <c r="E3" s="63" t="s">
        <v>63</v>
      </c>
      <c r="F3" s="67"/>
      <c r="G3" s="64"/>
      <c r="H3" s="1"/>
      <c r="I3" s="63" t="s">
        <v>67</v>
      </c>
      <c r="J3" s="67"/>
      <c r="K3" s="64"/>
      <c r="M3" s="63" t="s">
        <v>68</v>
      </c>
      <c r="N3" s="67"/>
      <c r="O3" s="64"/>
      <c r="Q3" s="1" t="s">
        <v>75</v>
      </c>
      <c r="AI3" s="27"/>
    </row>
    <row r="4" spans="1:45" ht="12.75">
      <c r="A4" s="7" t="s">
        <v>0</v>
      </c>
      <c r="B4" s="8" t="s">
        <v>1</v>
      </c>
      <c r="C4" s="8" t="s">
        <v>3</v>
      </c>
      <c r="D4" s="1"/>
      <c r="E4" s="8" t="s">
        <v>64</v>
      </c>
      <c r="F4" s="8" t="s">
        <v>65</v>
      </c>
      <c r="G4" s="8" t="s">
        <v>66</v>
      </c>
      <c r="H4" s="1"/>
      <c r="I4" s="8" t="s">
        <v>64</v>
      </c>
      <c r="J4" s="8" t="s">
        <v>65</v>
      </c>
      <c r="K4" s="8" t="s">
        <v>66</v>
      </c>
      <c r="M4" s="8" t="s">
        <v>64</v>
      </c>
      <c r="N4" s="8" t="s">
        <v>65</v>
      </c>
      <c r="O4" s="8" t="s">
        <v>66</v>
      </c>
      <c r="Q4" s="7" t="str">
        <f>A4</f>
        <v>MX50</v>
      </c>
      <c r="R4" s="7" t="s">
        <v>63</v>
      </c>
      <c r="S4" s="7" t="s">
        <v>67</v>
      </c>
      <c r="T4" s="7" t="s">
        <v>68</v>
      </c>
      <c r="U4" s="19" t="s">
        <v>2</v>
      </c>
      <c r="V4" s="19" t="s">
        <v>74</v>
      </c>
      <c r="AI4" s="29" t="s">
        <v>102</v>
      </c>
      <c r="AL4" s="4"/>
      <c r="AN4" s="4"/>
      <c r="AO4" s="4"/>
      <c r="AP4" s="4"/>
      <c r="AQ4" s="4"/>
      <c r="AR4" s="4"/>
      <c r="AS4" s="4"/>
    </row>
    <row r="5" spans="1:45" ht="12.75">
      <c r="A5" s="15" t="s">
        <v>4</v>
      </c>
      <c r="B5" s="16">
        <v>8</v>
      </c>
      <c r="C5" s="16" t="s">
        <v>5</v>
      </c>
      <c r="D5" s="4"/>
      <c r="E5" s="16">
        <v>25</v>
      </c>
      <c r="F5" s="16">
        <v>25</v>
      </c>
      <c r="G5" s="16">
        <v>25</v>
      </c>
      <c r="H5" s="4"/>
      <c r="I5" s="16">
        <v>25</v>
      </c>
      <c r="J5" s="16">
        <v>25</v>
      </c>
      <c r="K5" s="16">
        <v>25</v>
      </c>
      <c r="M5" s="16">
        <v>25</v>
      </c>
      <c r="N5" s="16">
        <v>25</v>
      </c>
      <c r="O5" s="16">
        <v>25</v>
      </c>
      <c r="Q5" s="18" t="s">
        <v>69</v>
      </c>
      <c r="R5" s="18">
        <v>0</v>
      </c>
      <c r="S5" s="18">
        <v>0</v>
      </c>
      <c r="T5" s="18">
        <v>0</v>
      </c>
      <c r="U5" s="18">
        <f>SUM(R5:T5)</f>
        <v>0</v>
      </c>
      <c r="V5" s="18">
        <f>RANK(U5,$U$5:$U$7)</f>
        <v>2</v>
      </c>
      <c r="AI5" s="30" t="s">
        <v>103</v>
      </c>
      <c r="AJ5" t="s">
        <v>104</v>
      </c>
      <c r="AK5" t="s">
        <v>105</v>
      </c>
      <c r="AL5" s="4" t="s">
        <v>106</v>
      </c>
      <c r="AM5" t="s">
        <v>107</v>
      </c>
      <c r="AN5" s="4" t="s">
        <v>108</v>
      </c>
      <c r="AO5" s="4" t="s">
        <v>109</v>
      </c>
      <c r="AP5" s="4"/>
      <c r="AQ5" s="4"/>
      <c r="AR5" s="4"/>
      <c r="AS5" s="4"/>
    </row>
    <row r="6" spans="1:45" ht="12.75">
      <c r="A6" s="15" t="s">
        <v>6</v>
      </c>
      <c r="B6" s="16">
        <v>20</v>
      </c>
      <c r="C6" s="16" t="s">
        <v>5</v>
      </c>
      <c r="D6" s="4"/>
      <c r="E6" s="16">
        <v>22</v>
      </c>
      <c r="F6" s="16">
        <v>19</v>
      </c>
      <c r="G6" s="16">
        <v>22</v>
      </c>
      <c r="H6" s="4"/>
      <c r="I6" s="16">
        <v>22</v>
      </c>
      <c r="J6" s="16">
        <v>22</v>
      </c>
      <c r="K6" s="16">
        <v>22</v>
      </c>
      <c r="M6" s="16">
        <v>22</v>
      </c>
      <c r="N6" s="16">
        <v>22</v>
      </c>
      <c r="O6" s="16">
        <v>22</v>
      </c>
      <c r="Q6" s="16" t="s">
        <v>70</v>
      </c>
      <c r="R6" s="16">
        <f>E5+E6+F5+F7+G5+G6</f>
        <v>141</v>
      </c>
      <c r="S6" s="16">
        <f>I5+J5+K5+I6+J6+K6</f>
        <v>141</v>
      </c>
      <c r="T6" s="16">
        <f>M5+N5+O5+M6+N6+O6</f>
        <v>141</v>
      </c>
      <c r="U6" s="16">
        <f>SUM(R6:T6)</f>
        <v>423</v>
      </c>
      <c r="V6" s="16">
        <f>RANK(U6,$U$5:$U$7)</f>
        <v>1</v>
      </c>
      <c r="AJ6" t="s">
        <v>110</v>
      </c>
      <c r="AL6" s="4" t="s">
        <v>111</v>
      </c>
      <c r="AN6" s="4" t="s">
        <v>112</v>
      </c>
      <c r="AO6" s="4" t="s">
        <v>113</v>
      </c>
      <c r="AP6" s="25"/>
      <c r="AQ6" s="4"/>
      <c r="AR6" s="4"/>
      <c r="AS6" s="4"/>
    </row>
    <row r="7" spans="1:45" ht="15.75">
      <c r="A7" s="15" t="s">
        <v>7</v>
      </c>
      <c r="B7" s="16">
        <v>199</v>
      </c>
      <c r="C7" s="16" t="s">
        <v>5</v>
      </c>
      <c r="D7" s="4"/>
      <c r="E7" s="16">
        <v>20</v>
      </c>
      <c r="F7" s="16">
        <v>22</v>
      </c>
      <c r="G7" s="16">
        <v>19</v>
      </c>
      <c r="H7" s="4"/>
      <c r="I7" s="16">
        <v>20</v>
      </c>
      <c r="J7" s="16">
        <v>19</v>
      </c>
      <c r="K7" s="16">
        <v>20</v>
      </c>
      <c r="M7" s="16">
        <v>20</v>
      </c>
      <c r="N7" s="16">
        <v>20</v>
      </c>
      <c r="O7" s="16">
        <v>20</v>
      </c>
      <c r="Q7" s="14" t="s">
        <v>71</v>
      </c>
      <c r="R7" s="14">
        <v>0</v>
      </c>
      <c r="S7" s="14">
        <v>0</v>
      </c>
      <c r="T7" s="14">
        <v>0</v>
      </c>
      <c r="U7" s="14">
        <f>SUM(R7:T7)</f>
        <v>0</v>
      </c>
      <c r="V7" s="14">
        <f>RANK(U7,$U$5:$U$7)</f>
        <v>2</v>
      </c>
      <c r="AI7" s="29" t="s">
        <v>114</v>
      </c>
      <c r="AL7" s="4"/>
      <c r="AN7" s="4"/>
      <c r="AO7" s="4"/>
      <c r="AP7" s="26" t="s">
        <v>115</v>
      </c>
      <c r="AQ7" s="26" t="s">
        <v>116</v>
      </c>
      <c r="AR7" s="26" t="s">
        <v>117</v>
      </c>
      <c r="AS7" s="26" t="s">
        <v>118</v>
      </c>
    </row>
    <row r="8" spans="1:45" ht="12.75">
      <c r="A8" s="15" t="s">
        <v>43</v>
      </c>
      <c r="B8" s="16">
        <v>24</v>
      </c>
      <c r="C8" s="16" t="s">
        <v>5</v>
      </c>
      <c r="D8" s="4"/>
      <c r="E8" s="16">
        <v>19</v>
      </c>
      <c r="F8" s="16">
        <v>20</v>
      </c>
      <c r="G8" s="16">
        <v>20</v>
      </c>
      <c r="H8" s="4"/>
      <c r="I8" s="16">
        <v>19</v>
      </c>
      <c r="J8" s="16">
        <v>20</v>
      </c>
      <c r="K8" s="16">
        <v>19</v>
      </c>
      <c r="M8" s="16">
        <v>0</v>
      </c>
      <c r="N8" s="16">
        <v>0</v>
      </c>
      <c r="O8" s="16">
        <v>0</v>
      </c>
      <c r="AH8">
        <f aca="true" t="shared" si="0" ref="AH8:AH55">AH7+1</f>
        <v>1</v>
      </c>
      <c r="AI8" s="30" t="s">
        <v>119</v>
      </c>
      <c r="AJ8" t="s">
        <v>120</v>
      </c>
      <c r="AK8" t="s">
        <v>121</v>
      </c>
      <c r="AL8" s="4">
        <v>8</v>
      </c>
      <c r="AM8" t="s">
        <v>122</v>
      </c>
      <c r="AN8" s="4" t="s">
        <v>123</v>
      </c>
      <c r="AO8" s="4"/>
      <c r="AP8" s="4">
        <v>25</v>
      </c>
      <c r="AQ8" s="4">
        <v>25</v>
      </c>
      <c r="AR8" s="4">
        <v>25</v>
      </c>
      <c r="AS8" s="4">
        <f aca="true" t="shared" si="1" ref="AS8:AS13">AP8+AQ8+AR8</f>
        <v>75</v>
      </c>
    </row>
    <row r="9" spans="1:45" ht="12.75">
      <c r="A9" s="15" t="s">
        <v>8</v>
      </c>
      <c r="B9" s="16">
        <v>40</v>
      </c>
      <c r="C9" s="16" t="s">
        <v>5</v>
      </c>
      <c r="D9" s="4"/>
      <c r="E9" s="16">
        <v>18</v>
      </c>
      <c r="F9" s="16">
        <v>18</v>
      </c>
      <c r="G9" s="16">
        <v>18</v>
      </c>
      <c r="H9" s="4"/>
      <c r="I9" s="16">
        <v>0</v>
      </c>
      <c r="J9" s="16">
        <v>18</v>
      </c>
      <c r="K9" s="16">
        <v>18</v>
      </c>
      <c r="M9" s="16">
        <v>19</v>
      </c>
      <c r="N9" s="16">
        <v>19</v>
      </c>
      <c r="O9" s="16">
        <v>19</v>
      </c>
      <c r="AH9">
        <f t="shared" si="0"/>
        <v>2</v>
      </c>
      <c r="AI9" s="30" t="s">
        <v>124</v>
      </c>
      <c r="AJ9" t="s">
        <v>125</v>
      </c>
      <c r="AL9" s="4">
        <v>20</v>
      </c>
      <c r="AM9" t="s">
        <v>122</v>
      </c>
      <c r="AN9" s="4" t="s">
        <v>123</v>
      </c>
      <c r="AO9" s="4">
        <v>1</v>
      </c>
      <c r="AP9" s="4">
        <v>22</v>
      </c>
      <c r="AQ9" s="4">
        <v>22</v>
      </c>
      <c r="AR9" s="4">
        <v>22</v>
      </c>
      <c r="AS9" s="4">
        <f t="shared" si="1"/>
        <v>66</v>
      </c>
    </row>
    <row r="10" spans="1:45" ht="12.75">
      <c r="A10" s="15" t="s">
        <v>9</v>
      </c>
      <c r="B10" s="16">
        <v>11</v>
      </c>
      <c r="C10" s="16" t="s">
        <v>5</v>
      </c>
      <c r="D10" s="4"/>
      <c r="E10" s="16">
        <v>17</v>
      </c>
      <c r="F10" s="16">
        <v>17</v>
      </c>
      <c r="G10" s="16">
        <v>17</v>
      </c>
      <c r="H10" s="4"/>
      <c r="I10" s="16">
        <v>18</v>
      </c>
      <c r="J10" s="16">
        <v>0</v>
      </c>
      <c r="K10" s="16">
        <v>0</v>
      </c>
      <c r="M10" s="16">
        <v>18</v>
      </c>
      <c r="N10" s="16">
        <v>18</v>
      </c>
      <c r="O10" s="16">
        <v>18</v>
      </c>
      <c r="AH10">
        <f t="shared" si="0"/>
        <v>3</v>
      </c>
      <c r="AI10" s="30" t="s">
        <v>126</v>
      </c>
      <c r="AJ10" t="s">
        <v>127</v>
      </c>
      <c r="AK10" t="s">
        <v>128</v>
      </c>
      <c r="AL10" s="4">
        <v>199</v>
      </c>
      <c r="AM10" t="s">
        <v>122</v>
      </c>
      <c r="AN10" s="4" t="s">
        <v>123</v>
      </c>
      <c r="AO10" s="4"/>
      <c r="AP10" s="4">
        <v>20</v>
      </c>
      <c r="AQ10" s="4">
        <v>19</v>
      </c>
      <c r="AR10" s="4">
        <v>20</v>
      </c>
      <c r="AS10" s="4">
        <f t="shared" si="1"/>
        <v>59</v>
      </c>
    </row>
    <row r="11" spans="1:45" ht="12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M11" s="4"/>
      <c r="N11" s="4"/>
      <c r="O11" s="4"/>
      <c r="AH11">
        <f t="shared" si="0"/>
        <v>4</v>
      </c>
      <c r="AI11" s="30" t="s">
        <v>129</v>
      </c>
      <c r="AJ11" t="s">
        <v>130</v>
      </c>
      <c r="AL11" s="4">
        <v>24</v>
      </c>
      <c r="AM11" t="s">
        <v>122</v>
      </c>
      <c r="AN11" s="4" t="s">
        <v>123</v>
      </c>
      <c r="AO11" s="4">
        <v>1</v>
      </c>
      <c r="AP11" s="4">
        <v>19</v>
      </c>
      <c r="AQ11" s="4">
        <v>20</v>
      </c>
      <c r="AR11" s="4">
        <v>19</v>
      </c>
      <c r="AS11" s="4">
        <f t="shared" si="1"/>
        <v>58</v>
      </c>
    </row>
    <row r="12" spans="1:45" ht="12.75">
      <c r="A12" s="7" t="s">
        <v>10</v>
      </c>
      <c r="B12" s="8" t="s">
        <v>1</v>
      </c>
      <c r="C12" s="8" t="s">
        <v>3</v>
      </c>
      <c r="D12" s="4"/>
      <c r="E12" s="8" t="s">
        <v>64</v>
      </c>
      <c r="F12" s="8" t="s">
        <v>65</v>
      </c>
      <c r="G12" s="8" t="s">
        <v>66</v>
      </c>
      <c r="H12" s="4"/>
      <c r="I12" s="8" t="s">
        <v>64</v>
      </c>
      <c r="J12" s="8" t="s">
        <v>65</v>
      </c>
      <c r="K12" s="8" t="s">
        <v>66</v>
      </c>
      <c r="M12" s="8" t="s">
        <v>64</v>
      </c>
      <c r="N12" s="8" t="s">
        <v>65</v>
      </c>
      <c r="O12" s="8" t="s">
        <v>66</v>
      </c>
      <c r="Q12" s="7" t="str">
        <f>A12</f>
        <v>MX65</v>
      </c>
      <c r="R12" s="7" t="s">
        <v>63</v>
      </c>
      <c r="S12" s="7" t="s">
        <v>67</v>
      </c>
      <c r="T12" s="7" t="s">
        <v>68</v>
      </c>
      <c r="U12" s="19" t="s">
        <v>2</v>
      </c>
      <c r="V12" s="19" t="s">
        <v>74</v>
      </c>
      <c r="AH12">
        <f t="shared" si="0"/>
        <v>5</v>
      </c>
      <c r="AI12" s="30" t="s">
        <v>131</v>
      </c>
      <c r="AJ12" t="s">
        <v>132</v>
      </c>
      <c r="AL12" s="4">
        <v>40</v>
      </c>
      <c r="AM12" t="s">
        <v>122</v>
      </c>
      <c r="AN12" s="4" t="s">
        <v>123</v>
      </c>
      <c r="AO12" s="4">
        <v>1</v>
      </c>
      <c r="AP12" s="4"/>
      <c r="AQ12" s="4">
        <v>18</v>
      </c>
      <c r="AR12" s="4">
        <v>18</v>
      </c>
      <c r="AS12" s="4">
        <f t="shared" si="1"/>
        <v>36</v>
      </c>
    </row>
    <row r="13" spans="1:45" ht="12.75">
      <c r="A13" s="17" t="s">
        <v>11</v>
      </c>
      <c r="B13" s="18">
        <v>87</v>
      </c>
      <c r="C13" s="18" t="s">
        <v>13</v>
      </c>
      <c r="D13" s="4"/>
      <c r="E13" s="18">
        <v>25</v>
      </c>
      <c r="F13" s="18">
        <v>25</v>
      </c>
      <c r="G13" s="18">
        <v>25</v>
      </c>
      <c r="H13" s="4"/>
      <c r="I13" s="18">
        <v>25</v>
      </c>
      <c r="J13" s="18">
        <v>20</v>
      </c>
      <c r="K13" s="18">
        <v>25</v>
      </c>
      <c r="M13" s="18">
        <v>0</v>
      </c>
      <c r="N13" s="18">
        <v>0</v>
      </c>
      <c r="O13" s="18">
        <v>0</v>
      </c>
      <c r="Q13" s="18" t="s">
        <v>69</v>
      </c>
      <c r="R13" s="18">
        <f>E13+E14+F13+F14+G13+G14</f>
        <v>141</v>
      </c>
      <c r="S13" s="18">
        <f>SUM(I13:K13)</f>
        <v>70</v>
      </c>
      <c r="T13" s="18">
        <v>0</v>
      </c>
      <c r="U13" s="18">
        <f>SUM(R13:T13)</f>
        <v>211</v>
      </c>
      <c r="V13" s="18">
        <f>RANK(U13,$U$13:$U$15)</f>
        <v>1</v>
      </c>
      <c r="AH13">
        <f t="shared" si="0"/>
        <v>6</v>
      </c>
      <c r="AI13" s="30" t="s">
        <v>131</v>
      </c>
      <c r="AJ13" t="s">
        <v>120</v>
      </c>
      <c r="AL13" s="4">
        <v>11</v>
      </c>
      <c r="AM13" t="s">
        <v>122</v>
      </c>
      <c r="AN13" s="4" t="s">
        <v>123</v>
      </c>
      <c r="AO13" s="4">
        <v>1</v>
      </c>
      <c r="AP13" s="4">
        <v>18</v>
      </c>
      <c r="AQ13" s="4"/>
      <c r="AR13" s="4"/>
      <c r="AS13" s="4">
        <f t="shared" si="1"/>
        <v>18</v>
      </c>
    </row>
    <row r="14" spans="1:44" ht="12.75">
      <c r="A14" s="17" t="s">
        <v>12</v>
      </c>
      <c r="B14" s="18">
        <v>11</v>
      </c>
      <c r="C14" s="18" t="s">
        <v>13</v>
      </c>
      <c r="D14" s="5"/>
      <c r="E14" s="18">
        <v>22</v>
      </c>
      <c r="F14" s="18">
        <v>22</v>
      </c>
      <c r="G14" s="18">
        <v>22</v>
      </c>
      <c r="H14" s="5"/>
      <c r="I14" s="18">
        <v>0</v>
      </c>
      <c r="J14" s="18">
        <v>0</v>
      </c>
      <c r="K14" s="18">
        <v>0</v>
      </c>
      <c r="M14" s="18">
        <v>0</v>
      </c>
      <c r="N14" s="18">
        <v>0</v>
      </c>
      <c r="O14" s="18">
        <v>0</v>
      </c>
      <c r="Q14" s="16" t="s">
        <v>70</v>
      </c>
      <c r="R14" s="16">
        <v>0</v>
      </c>
      <c r="S14" s="16">
        <f>I16+I15+J15+J17+K16+K15</f>
        <v>131</v>
      </c>
      <c r="T14" s="16">
        <f>M19+N19+O19</f>
        <v>65</v>
      </c>
      <c r="U14" s="16">
        <f>SUM(R14:T14)</f>
        <v>196</v>
      </c>
      <c r="V14" s="16">
        <f>RANK(U14,$U$13:$U$15)</f>
        <v>2</v>
      </c>
      <c r="AL14" s="4"/>
      <c r="AN14" s="4"/>
      <c r="AO14" s="4"/>
      <c r="AP14" s="4"/>
      <c r="AQ14" s="4"/>
      <c r="AR14" s="4"/>
    </row>
    <row r="15" spans="1:45" ht="15.75">
      <c r="A15" s="15" t="s">
        <v>44</v>
      </c>
      <c r="B15" s="16">
        <v>99</v>
      </c>
      <c r="C15" s="16" t="s">
        <v>5</v>
      </c>
      <c r="D15" s="5"/>
      <c r="E15" s="16">
        <v>0</v>
      </c>
      <c r="F15" s="16">
        <v>0</v>
      </c>
      <c r="G15" s="16">
        <v>0</v>
      </c>
      <c r="H15" s="5"/>
      <c r="I15" s="16">
        <v>20</v>
      </c>
      <c r="J15" s="16">
        <v>25</v>
      </c>
      <c r="K15" s="16">
        <v>20</v>
      </c>
      <c r="M15" s="16">
        <v>0</v>
      </c>
      <c r="N15" s="16">
        <v>0</v>
      </c>
      <c r="O15" s="16">
        <v>0</v>
      </c>
      <c r="Q15" s="14" t="s">
        <v>71</v>
      </c>
      <c r="R15" s="14">
        <v>0</v>
      </c>
      <c r="S15" s="14">
        <v>0</v>
      </c>
      <c r="T15" s="14">
        <f>M20+M21+N20+N21+O20+O21</f>
        <v>136</v>
      </c>
      <c r="U15" s="14">
        <f>SUM(R15:T15)</f>
        <v>136</v>
      </c>
      <c r="V15" s="14">
        <f>RANK(U15,$U$13:$U$15)</f>
        <v>3</v>
      </c>
      <c r="AI15" s="29" t="s">
        <v>133</v>
      </c>
      <c r="AL15" s="4"/>
      <c r="AN15" s="4"/>
      <c r="AO15" s="4"/>
      <c r="AP15" s="26" t="s">
        <v>134</v>
      </c>
      <c r="AQ15" s="26" t="s">
        <v>135</v>
      </c>
      <c r="AR15" s="26" t="s">
        <v>136</v>
      </c>
      <c r="AS15" s="26" t="s">
        <v>118</v>
      </c>
    </row>
    <row r="16" spans="1:45" ht="12.75">
      <c r="A16" s="15" t="s">
        <v>45</v>
      </c>
      <c r="B16" s="16">
        <v>42</v>
      </c>
      <c r="C16" s="16" t="s">
        <v>5</v>
      </c>
      <c r="D16" s="5"/>
      <c r="E16" s="16">
        <v>0</v>
      </c>
      <c r="F16" s="16">
        <v>0</v>
      </c>
      <c r="G16" s="16">
        <v>0</v>
      </c>
      <c r="H16" s="5"/>
      <c r="I16" s="16">
        <v>22</v>
      </c>
      <c r="J16" s="16">
        <v>19</v>
      </c>
      <c r="K16" s="16">
        <v>22</v>
      </c>
      <c r="M16" s="16">
        <v>0</v>
      </c>
      <c r="N16" s="16">
        <v>0</v>
      </c>
      <c r="O16" s="16">
        <v>0</v>
      </c>
      <c r="AH16">
        <v>1</v>
      </c>
      <c r="AI16" s="30" t="s">
        <v>137</v>
      </c>
      <c r="AJ16" t="s">
        <v>138</v>
      </c>
      <c r="AK16" t="s">
        <v>139</v>
      </c>
      <c r="AL16" s="4">
        <v>87</v>
      </c>
      <c r="AM16" t="s">
        <v>122</v>
      </c>
      <c r="AN16" s="4" t="s">
        <v>140</v>
      </c>
      <c r="AO16" s="4"/>
      <c r="AP16" s="4">
        <v>25</v>
      </c>
      <c r="AQ16" s="4">
        <v>20</v>
      </c>
      <c r="AR16" s="4">
        <v>25</v>
      </c>
      <c r="AS16" s="4">
        <f aca="true" t="shared" si="2" ref="AS16:AS21">AP16+AQ16+AR16</f>
        <v>70</v>
      </c>
    </row>
    <row r="17" spans="1:45" ht="12.75">
      <c r="A17" s="15" t="s">
        <v>46</v>
      </c>
      <c r="B17" s="16">
        <v>41</v>
      </c>
      <c r="C17" s="16" t="s">
        <v>5</v>
      </c>
      <c r="D17" s="5"/>
      <c r="E17" s="16">
        <v>0</v>
      </c>
      <c r="F17" s="16">
        <v>0</v>
      </c>
      <c r="G17" s="16">
        <v>0</v>
      </c>
      <c r="H17" s="5"/>
      <c r="I17" s="16">
        <v>19</v>
      </c>
      <c r="J17" s="16">
        <v>22</v>
      </c>
      <c r="K17" s="16">
        <v>19</v>
      </c>
      <c r="M17" s="16">
        <v>0</v>
      </c>
      <c r="N17" s="16">
        <v>0</v>
      </c>
      <c r="O17" s="16">
        <v>0</v>
      </c>
      <c r="AH17">
        <f t="shared" si="0"/>
        <v>2</v>
      </c>
      <c r="AI17" s="30" t="s">
        <v>141</v>
      </c>
      <c r="AJ17" t="s">
        <v>142</v>
      </c>
      <c r="AL17" s="4">
        <v>99</v>
      </c>
      <c r="AM17" t="s">
        <v>122</v>
      </c>
      <c r="AN17" s="4" t="s">
        <v>123</v>
      </c>
      <c r="AO17" s="4">
        <v>1</v>
      </c>
      <c r="AP17" s="4">
        <v>20</v>
      </c>
      <c r="AQ17" s="4">
        <v>25</v>
      </c>
      <c r="AR17" s="4">
        <v>20</v>
      </c>
      <c r="AS17" s="4">
        <f t="shared" si="2"/>
        <v>65</v>
      </c>
    </row>
    <row r="18" spans="1:45" ht="12.75">
      <c r="A18" s="15" t="s">
        <v>47</v>
      </c>
      <c r="B18" s="16">
        <v>77</v>
      </c>
      <c r="C18" s="16" t="s">
        <v>5</v>
      </c>
      <c r="D18" s="5"/>
      <c r="E18" s="16">
        <v>0</v>
      </c>
      <c r="F18" s="16">
        <v>0</v>
      </c>
      <c r="G18" s="16">
        <v>0</v>
      </c>
      <c r="H18" s="5"/>
      <c r="I18" s="16">
        <v>0</v>
      </c>
      <c r="J18" s="16">
        <v>18</v>
      </c>
      <c r="K18" s="16">
        <v>18</v>
      </c>
      <c r="M18" s="16">
        <v>0</v>
      </c>
      <c r="N18" s="16">
        <v>0</v>
      </c>
      <c r="O18" s="16">
        <v>0</v>
      </c>
      <c r="AH18">
        <f t="shared" si="0"/>
        <v>3</v>
      </c>
      <c r="AI18" s="30" t="s">
        <v>143</v>
      </c>
      <c r="AJ18" t="s">
        <v>144</v>
      </c>
      <c r="AL18" s="4">
        <v>42</v>
      </c>
      <c r="AM18" t="s">
        <v>122</v>
      </c>
      <c r="AN18" s="4" t="s">
        <v>123</v>
      </c>
      <c r="AO18" s="4">
        <v>1</v>
      </c>
      <c r="AP18" s="4">
        <v>22</v>
      </c>
      <c r="AQ18" s="4">
        <v>19</v>
      </c>
      <c r="AR18" s="4">
        <v>22</v>
      </c>
      <c r="AS18" s="4">
        <f t="shared" si="2"/>
        <v>63</v>
      </c>
    </row>
    <row r="19" spans="1:45" ht="12.75">
      <c r="A19" s="15" t="s">
        <v>48</v>
      </c>
      <c r="B19" s="16">
        <v>6</v>
      </c>
      <c r="C19" s="16" t="s">
        <v>5</v>
      </c>
      <c r="D19" s="4"/>
      <c r="E19" s="16">
        <v>0</v>
      </c>
      <c r="F19" s="16">
        <v>0</v>
      </c>
      <c r="G19" s="16">
        <v>0</v>
      </c>
      <c r="H19" s="4"/>
      <c r="I19" s="16">
        <v>18</v>
      </c>
      <c r="J19" s="16">
        <v>0</v>
      </c>
      <c r="K19" s="16">
        <v>0</v>
      </c>
      <c r="M19" s="16">
        <v>20</v>
      </c>
      <c r="N19" s="16">
        <v>20</v>
      </c>
      <c r="O19" s="16">
        <v>25</v>
      </c>
      <c r="AH19">
        <f t="shared" si="0"/>
        <v>4</v>
      </c>
      <c r="AI19" s="30" t="s">
        <v>145</v>
      </c>
      <c r="AJ19" t="s">
        <v>146</v>
      </c>
      <c r="AL19" s="4">
        <v>41</v>
      </c>
      <c r="AM19" t="s">
        <v>122</v>
      </c>
      <c r="AN19" s="4" t="s">
        <v>123</v>
      </c>
      <c r="AO19" s="4">
        <v>1</v>
      </c>
      <c r="AP19" s="4">
        <v>19</v>
      </c>
      <c r="AQ19" s="4">
        <v>22</v>
      </c>
      <c r="AR19" s="4">
        <v>19</v>
      </c>
      <c r="AS19" s="4">
        <f t="shared" si="2"/>
        <v>60</v>
      </c>
    </row>
    <row r="20" spans="1:45" ht="12.75">
      <c r="A20" s="13" t="s">
        <v>77</v>
      </c>
      <c r="B20" s="14">
        <v>122</v>
      </c>
      <c r="C20" s="14" t="s">
        <v>92</v>
      </c>
      <c r="D20" s="4"/>
      <c r="E20" s="14">
        <v>0</v>
      </c>
      <c r="F20" s="14">
        <v>0</v>
      </c>
      <c r="G20" s="14">
        <v>0</v>
      </c>
      <c r="H20" s="4"/>
      <c r="I20" s="14">
        <v>0</v>
      </c>
      <c r="J20" s="14">
        <v>0</v>
      </c>
      <c r="K20" s="14">
        <v>0</v>
      </c>
      <c r="M20" s="14">
        <v>25</v>
      </c>
      <c r="N20" s="14">
        <v>22</v>
      </c>
      <c r="O20" s="14">
        <v>22</v>
      </c>
      <c r="AH20">
        <f t="shared" si="0"/>
        <v>5</v>
      </c>
      <c r="AI20" s="30" t="s">
        <v>147</v>
      </c>
      <c r="AJ20" t="s">
        <v>148</v>
      </c>
      <c r="AL20" s="4">
        <v>77</v>
      </c>
      <c r="AM20" t="s">
        <v>122</v>
      </c>
      <c r="AN20" s="4" t="s">
        <v>140</v>
      </c>
      <c r="AO20" s="4">
        <v>1</v>
      </c>
      <c r="AP20" s="4"/>
      <c r="AQ20" s="4">
        <v>18</v>
      </c>
      <c r="AR20" s="4">
        <v>18</v>
      </c>
      <c r="AS20" s="4">
        <f t="shared" si="2"/>
        <v>36</v>
      </c>
    </row>
    <row r="21" spans="1:45" ht="12.75">
      <c r="A21" s="13" t="s">
        <v>78</v>
      </c>
      <c r="B21" s="14">
        <v>66</v>
      </c>
      <c r="C21" s="14" t="s">
        <v>92</v>
      </c>
      <c r="D21" s="4"/>
      <c r="E21" s="14">
        <v>0</v>
      </c>
      <c r="F21" s="14">
        <v>0</v>
      </c>
      <c r="G21" s="14">
        <v>0</v>
      </c>
      <c r="H21" s="4"/>
      <c r="I21" s="14">
        <v>0</v>
      </c>
      <c r="J21" s="14">
        <v>0</v>
      </c>
      <c r="K21" s="14">
        <v>0</v>
      </c>
      <c r="M21" s="14">
        <v>22</v>
      </c>
      <c r="N21" s="14">
        <v>25</v>
      </c>
      <c r="O21" s="14">
        <v>20</v>
      </c>
      <c r="AH21">
        <f t="shared" si="0"/>
        <v>6</v>
      </c>
      <c r="AI21" s="30" t="s">
        <v>149</v>
      </c>
      <c r="AJ21" t="s">
        <v>150</v>
      </c>
      <c r="AL21" s="4">
        <v>6</v>
      </c>
      <c r="AM21" t="s">
        <v>151</v>
      </c>
      <c r="AN21" s="4" t="s">
        <v>140</v>
      </c>
      <c r="AO21" s="4">
        <v>1</v>
      </c>
      <c r="AP21" s="4">
        <v>18</v>
      </c>
      <c r="AQ21" s="4"/>
      <c r="AR21" s="4"/>
      <c r="AS21" s="4">
        <f t="shared" si="2"/>
        <v>18</v>
      </c>
    </row>
    <row r="22" spans="1:45" ht="12.75">
      <c r="A22" s="3"/>
      <c r="B22" s="4"/>
      <c r="C22" s="12"/>
      <c r="D22" s="4"/>
      <c r="H22" s="4"/>
      <c r="AL22" s="4"/>
      <c r="AN22" s="4"/>
      <c r="AO22" s="4"/>
      <c r="AP22" s="4"/>
      <c r="AQ22" s="4"/>
      <c r="AR22" s="4"/>
      <c r="AS22" s="4"/>
    </row>
    <row r="23" spans="1:45" ht="15.75">
      <c r="A23" s="7" t="s">
        <v>14</v>
      </c>
      <c r="B23" s="8" t="s">
        <v>1</v>
      </c>
      <c r="C23" s="8" t="s">
        <v>3</v>
      </c>
      <c r="D23" s="4"/>
      <c r="E23" s="8" t="s">
        <v>64</v>
      </c>
      <c r="F23" s="8" t="s">
        <v>65</v>
      </c>
      <c r="G23" s="8" t="s">
        <v>66</v>
      </c>
      <c r="H23" s="4"/>
      <c r="I23" s="8" t="s">
        <v>64</v>
      </c>
      <c r="J23" s="8" t="s">
        <v>65</v>
      </c>
      <c r="K23" s="8" t="s">
        <v>66</v>
      </c>
      <c r="M23" s="8" t="s">
        <v>64</v>
      </c>
      <c r="N23" s="8" t="s">
        <v>65</v>
      </c>
      <c r="O23" s="8" t="s">
        <v>66</v>
      </c>
      <c r="Q23" s="7" t="str">
        <f>A23</f>
        <v>MX85</v>
      </c>
      <c r="R23" s="7" t="s">
        <v>63</v>
      </c>
      <c r="S23" s="7" t="s">
        <v>67</v>
      </c>
      <c r="T23" s="7" t="s">
        <v>68</v>
      </c>
      <c r="U23" s="19" t="s">
        <v>2</v>
      </c>
      <c r="V23" s="19" t="s">
        <v>74</v>
      </c>
      <c r="AI23" s="29" t="s">
        <v>152</v>
      </c>
      <c r="AL23" s="4"/>
      <c r="AN23" s="4"/>
      <c r="AO23" s="4"/>
      <c r="AP23" s="26" t="s">
        <v>153</v>
      </c>
      <c r="AQ23" s="26" t="s">
        <v>154</v>
      </c>
      <c r="AR23" s="26" t="s">
        <v>155</v>
      </c>
      <c r="AS23" s="26" t="s">
        <v>118</v>
      </c>
    </row>
    <row r="24" spans="1:45" ht="12.75">
      <c r="A24" s="17" t="s">
        <v>18</v>
      </c>
      <c r="B24" s="18">
        <v>78</v>
      </c>
      <c r="C24" s="18" t="s">
        <v>13</v>
      </c>
      <c r="D24" s="4"/>
      <c r="E24" s="18">
        <v>19</v>
      </c>
      <c r="F24" s="18">
        <v>19</v>
      </c>
      <c r="G24" s="18">
        <v>22</v>
      </c>
      <c r="H24" s="4"/>
      <c r="I24" s="18">
        <v>0</v>
      </c>
      <c r="J24" s="18">
        <v>0</v>
      </c>
      <c r="K24" s="18">
        <v>0</v>
      </c>
      <c r="M24" s="18">
        <v>0</v>
      </c>
      <c r="N24" s="18">
        <v>0</v>
      </c>
      <c r="O24" s="18">
        <v>0</v>
      </c>
      <c r="Q24" s="18" t="s">
        <v>69</v>
      </c>
      <c r="R24" s="18">
        <f>E25+E24+F24+F25+G24+G25</f>
        <v>120</v>
      </c>
      <c r="S24" s="18">
        <f>SUM(I26:K26)</f>
        <v>50</v>
      </c>
      <c r="T24" s="18">
        <f>M26+N26+O26</f>
        <v>51</v>
      </c>
      <c r="U24" s="18">
        <f>SUM(R24:T24)</f>
        <v>221</v>
      </c>
      <c r="V24" s="18">
        <f>RANK(U24,$U$24:$U$26)</f>
        <v>3</v>
      </c>
      <c r="AH24">
        <f t="shared" si="0"/>
        <v>1</v>
      </c>
      <c r="AI24" s="30" t="s">
        <v>156</v>
      </c>
      <c r="AJ24" t="s">
        <v>157</v>
      </c>
      <c r="AL24" s="4">
        <v>8</v>
      </c>
      <c r="AM24" t="s">
        <v>158</v>
      </c>
      <c r="AN24" s="4" t="s">
        <v>159</v>
      </c>
      <c r="AO24" s="4">
        <v>1</v>
      </c>
      <c r="AP24" s="4">
        <v>22</v>
      </c>
      <c r="AQ24" s="4">
        <v>25</v>
      </c>
      <c r="AR24" s="4">
        <v>25</v>
      </c>
      <c r="AS24" s="4">
        <f aca="true" t="shared" si="3" ref="AS24:AS30">AP24+AQ24+AR24</f>
        <v>72</v>
      </c>
    </row>
    <row r="25" spans="1:45" ht="12.75">
      <c r="A25" s="17" t="s">
        <v>17</v>
      </c>
      <c r="B25" s="18">
        <v>76</v>
      </c>
      <c r="C25" s="18" t="s">
        <v>13</v>
      </c>
      <c r="D25" s="4"/>
      <c r="E25" s="18">
        <v>20</v>
      </c>
      <c r="F25" s="18">
        <v>20</v>
      </c>
      <c r="G25" s="18">
        <v>20</v>
      </c>
      <c r="H25" s="4"/>
      <c r="I25" s="18">
        <v>0</v>
      </c>
      <c r="J25" s="18">
        <v>0</v>
      </c>
      <c r="K25" s="18">
        <v>0</v>
      </c>
      <c r="M25" s="18">
        <v>0</v>
      </c>
      <c r="N25" s="18">
        <v>0</v>
      </c>
      <c r="O25" s="18">
        <v>0</v>
      </c>
      <c r="Q25" s="16" t="s">
        <v>70</v>
      </c>
      <c r="R25" s="16">
        <f>E27+E28+F27+F28+G27+G28</f>
        <v>138</v>
      </c>
      <c r="S25" s="16">
        <f>K28+J28+I30+I28+J30+K30</f>
        <v>141</v>
      </c>
      <c r="T25" s="16">
        <f>M30+N30+O30+O31+N31+M31</f>
        <v>141</v>
      </c>
      <c r="U25" s="16">
        <f>SUM(R25:T25)</f>
        <v>420</v>
      </c>
      <c r="V25" s="16">
        <f>RANK(U25,$U$24:$U$26)</f>
        <v>1</v>
      </c>
      <c r="AH25">
        <f t="shared" si="0"/>
        <v>2</v>
      </c>
      <c r="AI25" s="30" t="s">
        <v>149</v>
      </c>
      <c r="AJ25" t="s">
        <v>160</v>
      </c>
      <c r="AL25" s="4">
        <v>55</v>
      </c>
      <c r="AM25" t="s">
        <v>161</v>
      </c>
      <c r="AN25" s="4" t="s">
        <v>159</v>
      </c>
      <c r="AO25" s="4">
        <v>1</v>
      </c>
      <c r="AP25" s="4">
        <v>25</v>
      </c>
      <c r="AQ25" s="4">
        <v>22</v>
      </c>
      <c r="AR25" s="4">
        <v>22</v>
      </c>
      <c r="AS25" s="4">
        <f t="shared" si="3"/>
        <v>69</v>
      </c>
    </row>
    <row r="26" spans="1:45" ht="12.75">
      <c r="A26" s="17" t="s">
        <v>20</v>
      </c>
      <c r="B26" s="18">
        <v>41</v>
      </c>
      <c r="C26" s="18" t="s">
        <v>13</v>
      </c>
      <c r="D26" s="4"/>
      <c r="E26" s="18">
        <v>17</v>
      </c>
      <c r="F26" s="18">
        <v>18</v>
      </c>
      <c r="G26" s="18">
        <v>18</v>
      </c>
      <c r="H26" s="4"/>
      <c r="I26" s="18">
        <f>AP29</f>
        <v>16</v>
      </c>
      <c r="J26" s="18">
        <f>AQ29</f>
        <v>17</v>
      </c>
      <c r="K26" s="18">
        <f>AR29</f>
        <v>17</v>
      </c>
      <c r="M26" s="18">
        <v>17</v>
      </c>
      <c r="N26" s="18">
        <v>17</v>
      </c>
      <c r="O26" s="18">
        <v>17</v>
      </c>
      <c r="Q26" s="14" t="s">
        <v>71</v>
      </c>
      <c r="R26" s="14">
        <f>E34+F34+G34</f>
        <v>52</v>
      </c>
      <c r="S26" s="14">
        <f>SUM(I34:K34)</f>
        <v>55</v>
      </c>
      <c r="T26" s="14">
        <f>M34+M35+N34+N35+O34+O35</f>
        <v>117</v>
      </c>
      <c r="U26" s="14">
        <f>SUM(R26:T26)</f>
        <v>224</v>
      </c>
      <c r="V26" s="14">
        <f>RANK(U26,$U$24:$U$26)</f>
        <v>2</v>
      </c>
      <c r="AH26">
        <f t="shared" si="0"/>
        <v>3</v>
      </c>
      <c r="AI26" s="30" t="s">
        <v>149</v>
      </c>
      <c r="AJ26" t="s">
        <v>162</v>
      </c>
      <c r="AL26" s="4">
        <v>50</v>
      </c>
      <c r="AM26" t="s">
        <v>163</v>
      </c>
      <c r="AN26" s="4" t="s">
        <v>159</v>
      </c>
      <c r="AO26" s="4">
        <v>1</v>
      </c>
      <c r="AP26" s="4">
        <v>20</v>
      </c>
      <c r="AQ26" s="4">
        <v>20</v>
      </c>
      <c r="AR26" s="4">
        <v>20</v>
      </c>
      <c r="AS26" s="4">
        <f t="shared" si="3"/>
        <v>60</v>
      </c>
    </row>
    <row r="27" spans="1:45" ht="12.75">
      <c r="A27" s="15" t="s">
        <v>15</v>
      </c>
      <c r="B27" s="16">
        <v>219</v>
      </c>
      <c r="C27" s="16" t="s">
        <v>5</v>
      </c>
      <c r="D27" s="4"/>
      <c r="E27" s="16">
        <v>25</v>
      </c>
      <c r="F27" s="16">
        <v>25</v>
      </c>
      <c r="G27" s="16">
        <v>25</v>
      </c>
      <c r="H27" s="4"/>
      <c r="I27" s="16">
        <v>0</v>
      </c>
      <c r="J27" s="16">
        <v>0</v>
      </c>
      <c r="K27" s="16">
        <v>0</v>
      </c>
      <c r="M27" s="16">
        <v>0</v>
      </c>
      <c r="N27" s="16">
        <v>0</v>
      </c>
      <c r="O27" s="16">
        <v>0</v>
      </c>
      <c r="AH27">
        <f t="shared" si="0"/>
        <v>4</v>
      </c>
      <c r="AI27" s="30" t="s">
        <v>164</v>
      </c>
      <c r="AJ27" t="s">
        <v>165</v>
      </c>
      <c r="AL27" s="4">
        <v>5</v>
      </c>
      <c r="AM27" t="s">
        <v>158</v>
      </c>
      <c r="AN27" s="4" t="s">
        <v>159</v>
      </c>
      <c r="AO27" s="4">
        <v>1</v>
      </c>
      <c r="AP27" s="4">
        <v>19</v>
      </c>
      <c r="AQ27" s="4">
        <v>18</v>
      </c>
      <c r="AR27" s="4">
        <v>19</v>
      </c>
      <c r="AS27" s="4">
        <f t="shared" si="3"/>
        <v>56</v>
      </c>
    </row>
    <row r="28" spans="1:45" ht="12.75">
      <c r="A28" s="15" t="s">
        <v>16</v>
      </c>
      <c r="B28" s="16">
        <v>8</v>
      </c>
      <c r="C28" s="16" t="s">
        <v>5</v>
      </c>
      <c r="E28" s="16">
        <v>22</v>
      </c>
      <c r="F28" s="16">
        <v>22</v>
      </c>
      <c r="G28" s="16">
        <v>19</v>
      </c>
      <c r="I28" s="16">
        <f>AP24</f>
        <v>22</v>
      </c>
      <c r="J28" s="16">
        <f>AQ24</f>
        <v>25</v>
      </c>
      <c r="K28" s="16">
        <f>AR24</f>
        <v>25</v>
      </c>
      <c r="M28" s="16">
        <v>0</v>
      </c>
      <c r="N28" s="16">
        <v>0</v>
      </c>
      <c r="O28" s="16">
        <v>0</v>
      </c>
      <c r="AH28">
        <f t="shared" si="0"/>
        <v>5</v>
      </c>
      <c r="AI28" s="30" t="s">
        <v>166</v>
      </c>
      <c r="AJ28" t="s">
        <v>167</v>
      </c>
      <c r="AL28" s="4">
        <v>37</v>
      </c>
      <c r="AM28" t="s">
        <v>163</v>
      </c>
      <c r="AN28" s="4" t="s">
        <v>159</v>
      </c>
      <c r="AO28" s="4">
        <v>1</v>
      </c>
      <c r="AP28" s="4">
        <v>18</v>
      </c>
      <c r="AQ28" s="4">
        <v>19</v>
      </c>
      <c r="AR28" s="4">
        <v>18</v>
      </c>
      <c r="AS28" s="4">
        <f t="shared" si="3"/>
        <v>55</v>
      </c>
    </row>
    <row r="29" spans="1:45" ht="12.75">
      <c r="A29" s="15" t="s">
        <v>21</v>
      </c>
      <c r="B29" s="16">
        <v>121</v>
      </c>
      <c r="C29" s="16" t="s">
        <v>5</v>
      </c>
      <c r="E29" s="16" t="s">
        <v>22</v>
      </c>
      <c r="F29" s="16">
        <v>0</v>
      </c>
      <c r="G29" s="16">
        <v>0</v>
      </c>
      <c r="I29" s="16">
        <f>AP31</f>
        <v>0</v>
      </c>
      <c r="J29" s="16">
        <f>AQ31</f>
        <v>0</v>
      </c>
      <c r="K29" s="16">
        <f>AR31</f>
        <v>0</v>
      </c>
      <c r="M29" s="16">
        <v>0</v>
      </c>
      <c r="N29" s="16">
        <v>0</v>
      </c>
      <c r="O29" s="16">
        <v>0</v>
      </c>
      <c r="AH29">
        <f>AH28+1</f>
        <v>6</v>
      </c>
      <c r="AI29" s="30" t="s">
        <v>168</v>
      </c>
      <c r="AJ29" t="s">
        <v>169</v>
      </c>
      <c r="AK29" t="s">
        <v>170</v>
      </c>
      <c r="AL29" s="4">
        <v>41</v>
      </c>
      <c r="AM29" t="s">
        <v>161</v>
      </c>
      <c r="AN29" s="4" t="s">
        <v>159</v>
      </c>
      <c r="AO29" s="4"/>
      <c r="AP29" s="4">
        <v>16</v>
      </c>
      <c r="AQ29" s="4">
        <v>17</v>
      </c>
      <c r="AR29" s="4">
        <v>17</v>
      </c>
      <c r="AS29" s="4">
        <f t="shared" si="3"/>
        <v>50</v>
      </c>
    </row>
    <row r="30" spans="1:45" ht="12.75">
      <c r="A30" s="15" t="s">
        <v>49</v>
      </c>
      <c r="B30" s="16">
        <v>55</v>
      </c>
      <c r="C30" s="16" t="s">
        <v>5</v>
      </c>
      <c r="E30" s="16">
        <v>0</v>
      </c>
      <c r="F30" s="16">
        <v>0</v>
      </c>
      <c r="G30" s="16">
        <v>0</v>
      </c>
      <c r="I30" s="16">
        <f aca="true" t="shared" si="4" ref="I30:K32">AP25</f>
        <v>25</v>
      </c>
      <c r="J30" s="16">
        <f t="shared" si="4"/>
        <v>22</v>
      </c>
      <c r="K30" s="16">
        <f t="shared" si="4"/>
        <v>22</v>
      </c>
      <c r="M30" s="16">
        <v>25</v>
      </c>
      <c r="N30" s="16">
        <v>25</v>
      </c>
      <c r="O30" s="16">
        <v>25</v>
      </c>
      <c r="AH30">
        <f t="shared" si="0"/>
        <v>7</v>
      </c>
      <c r="AI30" s="30" t="s">
        <v>171</v>
      </c>
      <c r="AJ30" t="s">
        <v>172</v>
      </c>
      <c r="AL30" s="4">
        <v>16</v>
      </c>
      <c r="AM30" t="s">
        <v>163</v>
      </c>
      <c r="AN30" s="4" t="s">
        <v>159</v>
      </c>
      <c r="AO30" s="4">
        <v>1</v>
      </c>
      <c r="AP30" s="4">
        <v>17</v>
      </c>
      <c r="AQ30" s="4">
        <v>16</v>
      </c>
      <c r="AR30" s="4">
        <v>16</v>
      </c>
      <c r="AS30" s="4">
        <f t="shared" si="3"/>
        <v>49</v>
      </c>
    </row>
    <row r="31" spans="1:45" ht="12.75">
      <c r="A31" s="15" t="s">
        <v>50</v>
      </c>
      <c r="B31" s="16">
        <v>50</v>
      </c>
      <c r="C31" s="16" t="s">
        <v>5</v>
      </c>
      <c r="E31" s="16">
        <v>0</v>
      </c>
      <c r="F31" s="16">
        <v>0</v>
      </c>
      <c r="G31" s="16">
        <v>0</v>
      </c>
      <c r="I31" s="16">
        <f t="shared" si="4"/>
        <v>20</v>
      </c>
      <c r="J31" s="16">
        <f t="shared" si="4"/>
        <v>20</v>
      </c>
      <c r="K31" s="16">
        <f t="shared" si="4"/>
        <v>20</v>
      </c>
      <c r="M31" s="16">
        <v>22</v>
      </c>
      <c r="N31" s="16">
        <v>22</v>
      </c>
      <c r="O31" s="16">
        <v>22</v>
      </c>
      <c r="AH31">
        <f t="shared" si="0"/>
        <v>8</v>
      </c>
      <c r="AI31" s="30" t="s">
        <v>173</v>
      </c>
      <c r="AJ31" t="s">
        <v>174</v>
      </c>
      <c r="AK31" t="s">
        <v>175</v>
      </c>
      <c r="AL31" s="4">
        <v>121</v>
      </c>
      <c r="AM31" t="s">
        <v>161</v>
      </c>
      <c r="AN31" s="4" t="s">
        <v>159</v>
      </c>
      <c r="AO31" s="4"/>
      <c r="AP31" s="4"/>
      <c r="AQ31" s="4"/>
      <c r="AR31" s="4"/>
      <c r="AS31" s="4">
        <v>0</v>
      </c>
    </row>
    <row r="32" spans="1:45" ht="12.75">
      <c r="A32" s="15" t="s">
        <v>51</v>
      </c>
      <c r="B32" s="16">
        <v>5</v>
      </c>
      <c r="C32" s="16" t="s">
        <v>5</v>
      </c>
      <c r="E32" s="16">
        <v>0</v>
      </c>
      <c r="F32" s="16">
        <v>0</v>
      </c>
      <c r="G32" s="16">
        <v>0</v>
      </c>
      <c r="I32" s="16">
        <f t="shared" si="4"/>
        <v>19</v>
      </c>
      <c r="J32" s="16">
        <f t="shared" si="4"/>
        <v>18</v>
      </c>
      <c r="K32" s="16">
        <f t="shared" si="4"/>
        <v>19</v>
      </c>
      <c r="M32" s="16">
        <v>0</v>
      </c>
      <c r="N32" s="16">
        <v>0</v>
      </c>
      <c r="O32" s="16">
        <v>0</v>
      </c>
      <c r="AL32" s="4"/>
      <c r="AN32" s="4"/>
      <c r="AO32" s="4"/>
      <c r="AP32" s="4"/>
      <c r="AQ32" s="4"/>
      <c r="AR32" s="4"/>
      <c r="AS32" s="4"/>
    </row>
    <row r="33" spans="1:45" ht="15.75">
      <c r="A33" s="15" t="s">
        <v>52</v>
      </c>
      <c r="B33" s="16">
        <v>16</v>
      </c>
      <c r="C33" s="16" t="s">
        <v>5</v>
      </c>
      <c r="E33" s="16">
        <v>0</v>
      </c>
      <c r="F33" s="16">
        <v>0</v>
      </c>
      <c r="G33" s="16">
        <v>0</v>
      </c>
      <c r="I33" s="16">
        <f>AP30</f>
        <v>17</v>
      </c>
      <c r="J33" s="16">
        <f>AQ30</f>
        <v>16</v>
      </c>
      <c r="K33" s="16">
        <f>AR30</f>
        <v>16</v>
      </c>
      <c r="M33" s="16">
        <v>0</v>
      </c>
      <c r="N33" s="16">
        <v>0</v>
      </c>
      <c r="O33" s="16">
        <v>0</v>
      </c>
      <c r="AI33" s="29" t="s">
        <v>176</v>
      </c>
      <c r="AL33" s="4"/>
      <c r="AN33" s="4"/>
      <c r="AO33" s="4"/>
      <c r="AP33" s="26" t="s">
        <v>177</v>
      </c>
      <c r="AQ33" s="26" t="s">
        <v>178</v>
      </c>
      <c r="AR33" s="26" t="s">
        <v>179</v>
      </c>
      <c r="AS33" s="4" t="s">
        <v>118</v>
      </c>
    </row>
    <row r="34" spans="1:45" ht="12.75">
      <c r="A34" s="13" t="s">
        <v>19</v>
      </c>
      <c r="B34" s="14">
        <v>37</v>
      </c>
      <c r="C34" s="14" t="s">
        <v>37</v>
      </c>
      <c r="E34" s="14">
        <v>18</v>
      </c>
      <c r="F34" s="14">
        <v>17</v>
      </c>
      <c r="G34" s="14">
        <v>17</v>
      </c>
      <c r="I34" s="14">
        <f>AP28</f>
        <v>18</v>
      </c>
      <c r="J34" s="14">
        <f>AQ28</f>
        <v>19</v>
      </c>
      <c r="K34" s="14">
        <f>AR28</f>
        <v>18</v>
      </c>
      <c r="M34" s="14">
        <v>19</v>
      </c>
      <c r="N34" s="14">
        <v>20</v>
      </c>
      <c r="O34" s="14">
        <v>20</v>
      </c>
      <c r="AH34">
        <f t="shared" si="0"/>
        <v>1</v>
      </c>
      <c r="AI34" s="30" t="s">
        <v>180</v>
      </c>
      <c r="AJ34" t="s">
        <v>181</v>
      </c>
      <c r="AK34" t="s">
        <v>182</v>
      </c>
      <c r="AL34" s="4">
        <v>6</v>
      </c>
      <c r="AM34" t="s">
        <v>161</v>
      </c>
      <c r="AN34" s="4" t="s">
        <v>183</v>
      </c>
      <c r="AO34" s="4"/>
      <c r="AP34" s="4">
        <v>25</v>
      </c>
      <c r="AQ34" s="4">
        <v>22</v>
      </c>
      <c r="AR34" s="4">
        <v>25</v>
      </c>
      <c r="AS34" s="4">
        <f aca="true" t="shared" si="5" ref="AS34:AS39">AP34+AQ34+AR34</f>
        <v>72</v>
      </c>
    </row>
    <row r="35" spans="1:45" ht="12.75">
      <c r="A35" s="13" t="s">
        <v>79</v>
      </c>
      <c r="B35" s="14">
        <v>33</v>
      </c>
      <c r="C35" s="14" t="s">
        <v>37</v>
      </c>
      <c r="E35" s="14">
        <v>0</v>
      </c>
      <c r="F35" s="14">
        <v>0</v>
      </c>
      <c r="G35" s="14">
        <v>0</v>
      </c>
      <c r="I35" s="14">
        <v>0</v>
      </c>
      <c r="J35" s="14">
        <v>0</v>
      </c>
      <c r="K35" s="14">
        <v>0</v>
      </c>
      <c r="M35" s="14">
        <v>20</v>
      </c>
      <c r="N35" s="14">
        <v>19</v>
      </c>
      <c r="O35" s="14">
        <v>19</v>
      </c>
      <c r="AH35">
        <f t="shared" si="0"/>
        <v>2</v>
      </c>
      <c r="AI35" s="30" t="s">
        <v>173</v>
      </c>
      <c r="AJ35" t="s">
        <v>184</v>
      </c>
      <c r="AK35" t="s">
        <v>185</v>
      </c>
      <c r="AL35" s="4">
        <v>211</v>
      </c>
      <c r="AM35" t="s">
        <v>161</v>
      </c>
      <c r="AN35" s="4" t="s">
        <v>186</v>
      </c>
      <c r="AO35" s="4"/>
      <c r="AP35" s="4">
        <v>22</v>
      </c>
      <c r="AQ35" s="4">
        <v>25</v>
      </c>
      <c r="AR35" s="4">
        <v>22</v>
      </c>
      <c r="AS35" s="4">
        <f t="shared" si="5"/>
        <v>69</v>
      </c>
    </row>
    <row r="36" spans="1:45" ht="12.75">
      <c r="A36" s="13" t="s">
        <v>80</v>
      </c>
      <c r="B36" s="14">
        <v>70</v>
      </c>
      <c r="C36" s="14" t="s">
        <v>37</v>
      </c>
      <c r="E36" s="14">
        <v>0</v>
      </c>
      <c r="F36" s="14">
        <v>0</v>
      </c>
      <c r="G36" s="14">
        <v>0</v>
      </c>
      <c r="I36" s="14">
        <v>0</v>
      </c>
      <c r="J36" s="14">
        <v>0</v>
      </c>
      <c r="K36" s="14">
        <v>0</v>
      </c>
      <c r="M36" s="14">
        <v>18</v>
      </c>
      <c r="N36" s="14">
        <v>18</v>
      </c>
      <c r="O36" s="14">
        <v>18</v>
      </c>
      <c r="AH36">
        <f t="shared" si="0"/>
        <v>3</v>
      </c>
      <c r="AI36" s="30" t="s">
        <v>187</v>
      </c>
      <c r="AJ36" t="s">
        <v>188</v>
      </c>
      <c r="AL36" s="4">
        <v>7</v>
      </c>
      <c r="AM36" t="s">
        <v>163</v>
      </c>
      <c r="AN36" s="4">
        <v>450</v>
      </c>
      <c r="AO36" s="4">
        <v>1</v>
      </c>
      <c r="AP36" s="4">
        <v>20</v>
      </c>
      <c r="AQ36" s="4"/>
      <c r="AR36" s="4"/>
      <c r="AS36" s="4">
        <f t="shared" si="5"/>
        <v>20</v>
      </c>
    </row>
    <row r="37" spans="1:45" ht="12.75">
      <c r="A37" s="13" t="s">
        <v>81</v>
      </c>
      <c r="B37" s="14">
        <v>99</v>
      </c>
      <c r="C37" s="14" t="s">
        <v>37</v>
      </c>
      <c r="E37" s="14">
        <v>0</v>
      </c>
      <c r="F37" s="14">
        <v>0</v>
      </c>
      <c r="G37" s="14">
        <v>0</v>
      </c>
      <c r="I37" s="14">
        <v>0</v>
      </c>
      <c r="J37" s="14">
        <v>0</v>
      </c>
      <c r="K37" s="14">
        <v>0</v>
      </c>
      <c r="M37" s="14">
        <v>16</v>
      </c>
      <c r="N37" s="14">
        <v>16</v>
      </c>
      <c r="O37" s="14">
        <v>16</v>
      </c>
      <c r="AH37">
        <f t="shared" si="0"/>
        <v>4</v>
      </c>
      <c r="AI37" s="30" t="s">
        <v>189</v>
      </c>
      <c r="AJ37" t="s">
        <v>190</v>
      </c>
      <c r="AL37" s="4">
        <v>91</v>
      </c>
      <c r="AM37" t="s">
        <v>151</v>
      </c>
      <c r="AN37" s="4">
        <v>450</v>
      </c>
      <c r="AO37" s="4">
        <v>1</v>
      </c>
      <c r="AP37" s="4"/>
      <c r="AQ37" s="4"/>
      <c r="AR37" s="4"/>
      <c r="AS37" s="4">
        <f t="shared" si="5"/>
        <v>0</v>
      </c>
    </row>
    <row r="38" spans="1:45" ht="12.75">
      <c r="A38" s="13" t="s">
        <v>82</v>
      </c>
      <c r="B38" s="14">
        <v>111</v>
      </c>
      <c r="C38" s="14" t="s">
        <v>37</v>
      </c>
      <c r="E38" s="14">
        <v>0</v>
      </c>
      <c r="F38" s="14">
        <v>0</v>
      </c>
      <c r="G38" s="14">
        <v>0</v>
      </c>
      <c r="I38" s="14">
        <v>0</v>
      </c>
      <c r="J38" s="14">
        <v>0</v>
      </c>
      <c r="K38" s="14">
        <v>0</v>
      </c>
      <c r="M38" s="14">
        <v>15</v>
      </c>
      <c r="N38" s="14">
        <v>0</v>
      </c>
      <c r="O38" s="14">
        <v>0</v>
      </c>
      <c r="AH38">
        <f t="shared" si="0"/>
        <v>5</v>
      </c>
      <c r="AI38" s="30" t="s">
        <v>191</v>
      </c>
      <c r="AJ38" t="s">
        <v>144</v>
      </c>
      <c r="AL38" s="4">
        <v>143</v>
      </c>
      <c r="AM38" t="s">
        <v>161</v>
      </c>
      <c r="AN38" s="4">
        <v>450</v>
      </c>
      <c r="AO38" s="4">
        <v>1</v>
      </c>
      <c r="AP38" s="4"/>
      <c r="AQ38" s="4"/>
      <c r="AR38" s="4"/>
      <c r="AS38" s="4">
        <f t="shared" si="5"/>
        <v>0</v>
      </c>
    </row>
    <row r="39" spans="34:45" ht="12.75">
      <c r="AH39">
        <f t="shared" si="0"/>
        <v>6</v>
      </c>
      <c r="AI39" s="30" t="s">
        <v>192</v>
      </c>
      <c r="AJ39" t="s">
        <v>193</v>
      </c>
      <c r="AL39" s="4">
        <v>151</v>
      </c>
      <c r="AM39" t="s">
        <v>161</v>
      </c>
      <c r="AN39" s="4">
        <v>450</v>
      </c>
      <c r="AO39" s="4">
        <v>1</v>
      </c>
      <c r="AP39" s="4"/>
      <c r="AQ39" s="4"/>
      <c r="AR39" s="4"/>
      <c r="AS39" s="4">
        <f t="shared" si="5"/>
        <v>0</v>
      </c>
    </row>
    <row r="40" spans="1:45" ht="12.75">
      <c r="A40" s="7" t="s">
        <v>23</v>
      </c>
      <c r="B40" s="8" t="s">
        <v>1</v>
      </c>
      <c r="C40" s="8" t="s">
        <v>3</v>
      </c>
      <c r="D40" s="4"/>
      <c r="E40" s="8" t="s">
        <v>64</v>
      </c>
      <c r="F40" s="8" t="s">
        <v>65</v>
      </c>
      <c r="G40" s="8" t="s">
        <v>66</v>
      </c>
      <c r="H40" s="4"/>
      <c r="I40" s="8" t="s">
        <v>64</v>
      </c>
      <c r="J40" s="8" t="s">
        <v>65</v>
      </c>
      <c r="K40" s="8" t="s">
        <v>66</v>
      </c>
      <c r="M40" s="8" t="s">
        <v>64</v>
      </c>
      <c r="N40" s="8" t="s">
        <v>65</v>
      </c>
      <c r="O40" s="8" t="s">
        <v>66</v>
      </c>
      <c r="Q40" s="7" t="str">
        <f>A40</f>
        <v>MX Vets</v>
      </c>
      <c r="R40" s="7" t="s">
        <v>63</v>
      </c>
      <c r="S40" s="7" t="s">
        <v>67</v>
      </c>
      <c r="T40" s="7" t="s">
        <v>68</v>
      </c>
      <c r="U40" s="19" t="s">
        <v>2</v>
      </c>
      <c r="V40" s="19" t="s">
        <v>74</v>
      </c>
      <c r="AI40" s="29"/>
      <c r="AL40" s="4"/>
      <c r="AN40" s="4"/>
      <c r="AO40" s="4"/>
      <c r="AP40" s="4"/>
      <c r="AQ40" s="4"/>
      <c r="AR40" s="4"/>
      <c r="AS40" s="4"/>
    </row>
    <row r="41" spans="1:45" ht="15.75">
      <c r="A41" s="17" t="s">
        <v>24</v>
      </c>
      <c r="B41" s="18">
        <v>29</v>
      </c>
      <c r="C41" s="18" t="s">
        <v>13</v>
      </c>
      <c r="E41" s="18">
        <v>25</v>
      </c>
      <c r="F41" s="18">
        <v>25</v>
      </c>
      <c r="G41" s="18">
        <v>25</v>
      </c>
      <c r="I41" s="18">
        <v>25</v>
      </c>
      <c r="J41" s="18">
        <v>25</v>
      </c>
      <c r="K41" s="18">
        <v>25</v>
      </c>
      <c r="M41" s="18">
        <v>25</v>
      </c>
      <c r="N41" s="18">
        <v>25</v>
      </c>
      <c r="O41" s="18">
        <v>25</v>
      </c>
      <c r="Q41" s="18" t="s">
        <v>69</v>
      </c>
      <c r="R41" s="18">
        <f>E41+E42+F41+F42+G41+G42</f>
        <v>141</v>
      </c>
      <c r="S41" s="18">
        <f>I41+J41+K41+I43+J43+K43</f>
        <v>129</v>
      </c>
      <c r="T41" s="18">
        <f>M41+N41+O41</f>
        <v>75</v>
      </c>
      <c r="U41" s="18">
        <f>SUM(R41:T41)</f>
        <v>345</v>
      </c>
      <c r="V41" s="18">
        <f>RANK(U41,$U$41:$U$43)</f>
        <v>1</v>
      </c>
      <c r="AI41" s="29" t="s">
        <v>194</v>
      </c>
      <c r="AL41" s="4"/>
      <c r="AN41" s="4"/>
      <c r="AO41" s="4"/>
      <c r="AP41" s="26" t="s">
        <v>177</v>
      </c>
      <c r="AQ41" s="26" t="s">
        <v>178</v>
      </c>
      <c r="AR41" s="26" t="s">
        <v>179</v>
      </c>
      <c r="AS41" s="4" t="s">
        <v>118</v>
      </c>
    </row>
    <row r="42" spans="1:45" ht="12.75">
      <c r="A42" s="17" t="s">
        <v>25</v>
      </c>
      <c r="B42" s="18">
        <v>71</v>
      </c>
      <c r="C42" s="18" t="s">
        <v>13</v>
      </c>
      <c r="E42" s="18">
        <v>22</v>
      </c>
      <c r="F42" s="18">
        <v>22</v>
      </c>
      <c r="G42" s="18">
        <v>22</v>
      </c>
      <c r="I42" s="18">
        <v>0</v>
      </c>
      <c r="J42" s="18">
        <v>0</v>
      </c>
      <c r="K42" s="18">
        <v>0</v>
      </c>
      <c r="M42" s="18">
        <v>0</v>
      </c>
      <c r="N42" s="18">
        <v>0</v>
      </c>
      <c r="O42" s="18">
        <v>0</v>
      </c>
      <c r="Q42" s="16" t="s">
        <v>70</v>
      </c>
      <c r="R42" s="16">
        <f>E46+F46</f>
        <v>36</v>
      </c>
      <c r="S42" s="16">
        <f>I47+J47+K47+I46+J48+K48</f>
        <v>126</v>
      </c>
      <c r="T42" s="16">
        <f>M46+N46+O46</f>
        <v>64</v>
      </c>
      <c r="U42" s="16">
        <f>SUM(R42:T42)</f>
        <v>226</v>
      </c>
      <c r="V42" s="16">
        <f>RANK(U42,$U$41:$U$43)</f>
        <v>2</v>
      </c>
      <c r="AH42">
        <f t="shared" si="0"/>
        <v>1</v>
      </c>
      <c r="AI42" s="30" t="s">
        <v>195</v>
      </c>
      <c r="AJ42" t="s">
        <v>196</v>
      </c>
      <c r="AK42" t="s">
        <v>197</v>
      </c>
      <c r="AL42" s="4">
        <v>8</v>
      </c>
      <c r="AM42" t="s">
        <v>161</v>
      </c>
      <c r="AN42" s="4" t="s">
        <v>198</v>
      </c>
      <c r="AO42" s="4"/>
      <c r="AP42" s="4">
        <v>25</v>
      </c>
      <c r="AQ42" s="4">
        <v>25</v>
      </c>
      <c r="AR42" s="4">
        <v>25</v>
      </c>
      <c r="AS42" s="4">
        <f aca="true" t="shared" si="6" ref="AS42:AS47">AP42+AQ42+AR42</f>
        <v>75</v>
      </c>
    </row>
    <row r="43" spans="1:45" ht="12.75">
      <c r="A43" s="17" t="s">
        <v>26</v>
      </c>
      <c r="B43" s="18">
        <v>48</v>
      </c>
      <c r="C43" s="18" t="s">
        <v>13</v>
      </c>
      <c r="E43" s="18">
        <v>20</v>
      </c>
      <c r="F43" s="18">
        <v>20</v>
      </c>
      <c r="G43" s="18">
        <v>20</v>
      </c>
      <c r="I43" s="18">
        <f>AP54</f>
        <v>18</v>
      </c>
      <c r="J43" s="18">
        <f>AQ54</f>
        <v>18</v>
      </c>
      <c r="K43" s="18">
        <f>AR54</f>
        <v>18</v>
      </c>
      <c r="M43" s="18">
        <v>0</v>
      </c>
      <c r="N43" s="18">
        <v>0</v>
      </c>
      <c r="O43" s="18">
        <v>0</v>
      </c>
      <c r="Q43" s="14" t="s">
        <v>71</v>
      </c>
      <c r="R43" s="14">
        <v>0</v>
      </c>
      <c r="S43" s="14">
        <v>0</v>
      </c>
      <c r="T43" s="14">
        <f>M50+M51+N50+N51+O50+O51</f>
        <v>119</v>
      </c>
      <c r="U43" s="14">
        <f>SUM(R43:T43)</f>
        <v>119</v>
      </c>
      <c r="V43" s="14">
        <f>RANK(U43,$U$41:$U$43)</f>
        <v>3</v>
      </c>
      <c r="AH43">
        <f t="shared" si="0"/>
        <v>2</v>
      </c>
      <c r="AI43" s="30" t="s">
        <v>199</v>
      </c>
      <c r="AJ43" t="s">
        <v>200</v>
      </c>
      <c r="AL43" s="4">
        <v>169</v>
      </c>
      <c r="AM43" t="s">
        <v>151</v>
      </c>
      <c r="AN43" s="4" t="s">
        <v>201</v>
      </c>
      <c r="AO43" s="4">
        <v>1</v>
      </c>
      <c r="AP43" s="4">
        <v>20</v>
      </c>
      <c r="AQ43" s="4">
        <v>22</v>
      </c>
      <c r="AR43" s="4">
        <v>20</v>
      </c>
      <c r="AS43" s="4">
        <f t="shared" si="6"/>
        <v>62</v>
      </c>
    </row>
    <row r="44" spans="1:45" ht="12.75">
      <c r="A44" s="17" t="s">
        <v>29</v>
      </c>
      <c r="B44" s="18">
        <v>101</v>
      </c>
      <c r="C44" s="18" t="s">
        <v>13</v>
      </c>
      <c r="E44" s="18">
        <v>19</v>
      </c>
      <c r="F44" s="18">
        <v>19</v>
      </c>
      <c r="G44" s="18">
        <v>18</v>
      </c>
      <c r="I44" s="18">
        <v>0</v>
      </c>
      <c r="J44" s="18">
        <v>0</v>
      </c>
      <c r="K44" s="18">
        <v>0</v>
      </c>
      <c r="M44" s="18">
        <v>0</v>
      </c>
      <c r="N44" s="18">
        <v>0</v>
      </c>
      <c r="O44" s="18">
        <v>0</v>
      </c>
      <c r="AH44">
        <f t="shared" si="0"/>
        <v>3</v>
      </c>
      <c r="AI44" s="30" t="s">
        <v>202</v>
      </c>
      <c r="AJ44" t="s">
        <v>203</v>
      </c>
      <c r="AL44" s="4">
        <v>11</v>
      </c>
      <c r="AM44" t="s">
        <v>122</v>
      </c>
      <c r="AN44" s="4" t="s">
        <v>201</v>
      </c>
      <c r="AO44" s="4">
        <v>1</v>
      </c>
      <c r="AP44" s="4">
        <v>19</v>
      </c>
      <c r="AQ44" s="4">
        <v>20</v>
      </c>
      <c r="AR44" s="4">
        <v>19</v>
      </c>
      <c r="AS44" s="4">
        <f t="shared" si="6"/>
        <v>58</v>
      </c>
    </row>
    <row r="45" spans="1:45" ht="12.75">
      <c r="A45" s="17" t="s">
        <v>28</v>
      </c>
      <c r="B45" s="18">
        <v>27</v>
      </c>
      <c r="C45" s="18" t="s">
        <v>13</v>
      </c>
      <c r="E45" s="18">
        <v>17</v>
      </c>
      <c r="F45" s="18">
        <v>17</v>
      </c>
      <c r="G45" s="18">
        <v>19</v>
      </c>
      <c r="I45" s="18">
        <v>0</v>
      </c>
      <c r="J45" s="18">
        <v>0</v>
      </c>
      <c r="K45" s="18">
        <v>0</v>
      </c>
      <c r="M45" s="18">
        <v>0</v>
      </c>
      <c r="N45" s="18">
        <v>0</v>
      </c>
      <c r="O45" s="18">
        <v>0</v>
      </c>
      <c r="AH45">
        <f t="shared" si="0"/>
        <v>4</v>
      </c>
      <c r="AI45" s="30" t="s">
        <v>204</v>
      </c>
      <c r="AJ45" t="s">
        <v>205</v>
      </c>
      <c r="AK45" t="s">
        <v>206</v>
      </c>
      <c r="AL45" s="4">
        <v>24</v>
      </c>
      <c r="AM45" t="s">
        <v>161</v>
      </c>
      <c r="AN45" s="4" t="s">
        <v>201</v>
      </c>
      <c r="AO45" s="4"/>
      <c r="AP45" s="4">
        <v>22</v>
      </c>
      <c r="AQ45" s="4"/>
      <c r="AR45" s="4">
        <v>22</v>
      </c>
      <c r="AS45" s="4">
        <f t="shared" si="6"/>
        <v>44</v>
      </c>
    </row>
    <row r="46" spans="1:45" ht="12.75">
      <c r="A46" s="15" t="s">
        <v>27</v>
      </c>
      <c r="B46" s="16">
        <v>40</v>
      </c>
      <c r="C46" s="16" t="s">
        <v>5</v>
      </c>
      <c r="E46" s="16">
        <v>18</v>
      </c>
      <c r="F46" s="16">
        <v>18</v>
      </c>
      <c r="G46" s="16" t="s">
        <v>22</v>
      </c>
      <c r="I46" s="16">
        <f>AP53</f>
        <v>20</v>
      </c>
      <c r="J46" s="16">
        <f>AQ53</f>
        <v>19</v>
      </c>
      <c r="K46" s="16">
        <f>AR53</f>
        <v>19</v>
      </c>
      <c r="M46" s="16">
        <v>20</v>
      </c>
      <c r="N46" s="16">
        <v>22</v>
      </c>
      <c r="O46" s="16">
        <v>22</v>
      </c>
      <c r="AH46">
        <f t="shared" si="0"/>
        <v>5</v>
      </c>
      <c r="AI46" s="30" t="s">
        <v>147</v>
      </c>
      <c r="AJ46" t="s">
        <v>207</v>
      </c>
      <c r="AL46" s="4">
        <v>9</v>
      </c>
      <c r="AM46" t="s">
        <v>163</v>
      </c>
      <c r="AN46" s="4">
        <v>250</v>
      </c>
      <c r="AO46" s="4">
        <v>1</v>
      </c>
      <c r="AP46" s="4"/>
      <c r="AQ46" s="4"/>
      <c r="AR46" s="4"/>
      <c r="AS46" s="4">
        <f t="shared" si="6"/>
        <v>0</v>
      </c>
    </row>
    <row r="47" spans="1:45" ht="12.75">
      <c r="A47" s="15" t="s">
        <v>53</v>
      </c>
      <c r="B47" s="16">
        <v>97</v>
      </c>
      <c r="C47" s="16" t="s">
        <v>5</v>
      </c>
      <c r="E47" s="16">
        <v>0</v>
      </c>
      <c r="F47" s="16">
        <v>0</v>
      </c>
      <c r="G47" s="16">
        <v>0</v>
      </c>
      <c r="I47" s="16">
        <v>22</v>
      </c>
      <c r="J47" s="16">
        <v>22</v>
      </c>
      <c r="K47" s="16">
        <v>22</v>
      </c>
      <c r="M47" s="16">
        <v>0</v>
      </c>
      <c r="N47" s="16">
        <v>0</v>
      </c>
      <c r="O47" s="16">
        <v>0</v>
      </c>
      <c r="AH47">
        <f t="shared" si="0"/>
        <v>6</v>
      </c>
      <c r="AI47" s="30" t="s">
        <v>171</v>
      </c>
      <c r="AJ47" t="s">
        <v>208</v>
      </c>
      <c r="AL47" s="4">
        <v>69</v>
      </c>
      <c r="AM47" t="s">
        <v>163</v>
      </c>
      <c r="AN47" s="4" t="s">
        <v>201</v>
      </c>
      <c r="AO47" s="4">
        <v>1</v>
      </c>
      <c r="AP47" s="4"/>
      <c r="AQ47" s="4"/>
      <c r="AR47" s="4"/>
      <c r="AS47" s="4">
        <f t="shared" si="6"/>
        <v>0</v>
      </c>
    </row>
    <row r="48" spans="1:45" ht="12.75">
      <c r="A48" s="15" t="s">
        <v>54</v>
      </c>
      <c r="B48" s="16">
        <v>81</v>
      </c>
      <c r="C48" s="16" t="s">
        <v>5</v>
      </c>
      <c r="E48" s="16">
        <v>0</v>
      </c>
      <c r="F48" s="16">
        <v>0</v>
      </c>
      <c r="G48" s="16">
        <v>0</v>
      </c>
      <c r="I48" s="16">
        <f>AP52</f>
        <v>19</v>
      </c>
      <c r="J48" s="16">
        <f>AQ52</f>
        <v>20</v>
      </c>
      <c r="K48" s="16">
        <f>AR52</f>
        <v>20</v>
      </c>
      <c r="M48" s="16">
        <v>0</v>
      </c>
      <c r="N48" s="16">
        <v>0</v>
      </c>
      <c r="O48" s="16">
        <v>0</v>
      </c>
      <c r="AL48" s="4" t="s">
        <v>209</v>
      </c>
      <c r="AN48" s="4"/>
      <c r="AO48" s="4"/>
      <c r="AP48" s="4"/>
      <c r="AQ48" s="4"/>
      <c r="AR48" s="4"/>
      <c r="AS48" s="4"/>
    </row>
    <row r="49" spans="1:45" ht="15.75">
      <c r="A49" s="15" t="s">
        <v>55</v>
      </c>
      <c r="B49" s="16">
        <v>17</v>
      </c>
      <c r="C49" s="16" t="s">
        <v>5</v>
      </c>
      <c r="E49" s="16">
        <v>0</v>
      </c>
      <c r="F49" s="16">
        <v>0</v>
      </c>
      <c r="G49" s="16">
        <v>0</v>
      </c>
      <c r="I49" s="16">
        <f>AP55</f>
        <v>17</v>
      </c>
      <c r="J49" s="16">
        <f>AQ55</f>
        <v>17</v>
      </c>
      <c r="K49" s="16">
        <f>AR55</f>
        <v>17</v>
      </c>
      <c r="M49" s="16">
        <v>0</v>
      </c>
      <c r="N49" s="16">
        <v>0</v>
      </c>
      <c r="O49" s="16">
        <v>0</v>
      </c>
      <c r="AI49" s="29" t="s">
        <v>210</v>
      </c>
      <c r="AL49" s="4"/>
      <c r="AN49" s="4"/>
      <c r="AO49" s="4"/>
      <c r="AP49" s="26" t="s">
        <v>211</v>
      </c>
      <c r="AQ49" s="26" t="s">
        <v>212</v>
      </c>
      <c r="AR49" s="26" t="s">
        <v>213</v>
      </c>
      <c r="AS49" s="4" t="s">
        <v>118</v>
      </c>
    </row>
    <row r="50" spans="1:45" ht="12.75">
      <c r="A50" s="13" t="s">
        <v>83</v>
      </c>
      <c r="B50" s="14">
        <v>74</v>
      </c>
      <c r="C50" s="14" t="s">
        <v>37</v>
      </c>
      <c r="E50" s="14">
        <v>0</v>
      </c>
      <c r="F50" s="14">
        <v>0</v>
      </c>
      <c r="G50" s="14">
        <v>0</v>
      </c>
      <c r="I50" s="14">
        <v>0</v>
      </c>
      <c r="J50" s="14">
        <v>0</v>
      </c>
      <c r="K50" s="14">
        <v>0</v>
      </c>
      <c r="M50" s="14">
        <v>22</v>
      </c>
      <c r="N50" s="14">
        <v>20</v>
      </c>
      <c r="O50" s="14">
        <v>20</v>
      </c>
      <c r="AH50">
        <f>AH48+1</f>
        <v>1</v>
      </c>
      <c r="AI50" s="30" t="s">
        <v>214</v>
      </c>
      <c r="AJ50" t="s">
        <v>215</v>
      </c>
      <c r="AK50" t="s">
        <v>216</v>
      </c>
      <c r="AL50" s="4">
        <v>29</v>
      </c>
      <c r="AM50" t="s">
        <v>161</v>
      </c>
      <c r="AN50" s="4" t="s">
        <v>201</v>
      </c>
      <c r="AO50" s="4"/>
      <c r="AP50" s="4">
        <v>25</v>
      </c>
      <c r="AQ50" s="4">
        <v>25</v>
      </c>
      <c r="AR50" s="4">
        <v>25</v>
      </c>
      <c r="AS50" s="4">
        <f aca="true" t="shared" si="7" ref="AS50:AS55">AP50+AQ50+AR50</f>
        <v>75</v>
      </c>
    </row>
    <row r="51" spans="1:45" ht="12.75">
      <c r="A51" s="13" t="s">
        <v>84</v>
      </c>
      <c r="B51" s="14" t="s">
        <v>85</v>
      </c>
      <c r="C51" s="14" t="s">
        <v>37</v>
      </c>
      <c r="E51" s="14">
        <v>0</v>
      </c>
      <c r="F51" s="14">
        <v>0</v>
      </c>
      <c r="G51" s="14">
        <v>0</v>
      </c>
      <c r="I51" s="14">
        <v>0</v>
      </c>
      <c r="J51" s="14">
        <v>0</v>
      </c>
      <c r="K51" s="14">
        <v>0</v>
      </c>
      <c r="M51" s="14">
        <v>19</v>
      </c>
      <c r="N51" s="14">
        <v>19</v>
      </c>
      <c r="O51" s="14">
        <v>19</v>
      </c>
      <c r="AH51">
        <f t="shared" si="0"/>
        <v>2</v>
      </c>
      <c r="AI51" s="30" t="s">
        <v>189</v>
      </c>
      <c r="AJ51" t="s">
        <v>217</v>
      </c>
      <c r="AL51" s="4">
        <v>97</v>
      </c>
      <c r="AM51" t="s">
        <v>122</v>
      </c>
      <c r="AN51">
        <v>200</v>
      </c>
      <c r="AO51" s="4">
        <v>1</v>
      </c>
      <c r="AP51" s="4">
        <v>22</v>
      </c>
      <c r="AQ51" s="4">
        <v>22</v>
      </c>
      <c r="AR51" s="4">
        <v>22</v>
      </c>
      <c r="AS51" s="4">
        <f t="shared" si="7"/>
        <v>66</v>
      </c>
    </row>
    <row r="52" spans="34:45" ht="12.75">
      <c r="AH52">
        <f t="shared" si="0"/>
        <v>3</v>
      </c>
      <c r="AI52" s="30" t="s">
        <v>189</v>
      </c>
      <c r="AJ52" t="s">
        <v>218</v>
      </c>
      <c r="AL52" s="4">
        <v>81</v>
      </c>
      <c r="AM52" t="s">
        <v>151</v>
      </c>
      <c r="AN52" s="4">
        <v>200</v>
      </c>
      <c r="AO52" s="4">
        <v>1</v>
      </c>
      <c r="AP52" s="4">
        <v>19</v>
      </c>
      <c r="AQ52" s="4">
        <v>20</v>
      </c>
      <c r="AR52" s="4">
        <v>20</v>
      </c>
      <c r="AS52" s="4">
        <f t="shared" si="7"/>
        <v>59</v>
      </c>
    </row>
    <row r="53" spans="1:45" ht="12.75">
      <c r="A53" s="7" t="s">
        <v>30</v>
      </c>
      <c r="B53" s="8" t="s">
        <v>1</v>
      </c>
      <c r="C53" s="8" t="s">
        <v>3</v>
      </c>
      <c r="E53" s="8" t="s">
        <v>64</v>
      </c>
      <c r="F53" s="8" t="s">
        <v>65</v>
      </c>
      <c r="G53" s="8" t="s">
        <v>66</v>
      </c>
      <c r="I53" s="8" t="s">
        <v>64</v>
      </c>
      <c r="J53" s="8" t="s">
        <v>65</v>
      </c>
      <c r="K53" s="8" t="s">
        <v>66</v>
      </c>
      <c r="M53" s="8" t="s">
        <v>64</v>
      </c>
      <c r="N53" s="8" t="s">
        <v>65</v>
      </c>
      <c r="O53" s="8" t="s">
        <v>66</v>
      </c>
      <c r="Q53" s="7" t="str">
        <f>A53</f>
        <v>MX2</v>
      </c>
      <c r="R53" s="7" t="s">
        <v>63</v>
      </c>
      <c r="S53" s="7" t="s">
        <v>67</v>
      </c>
      <c r="T53" s="7" t="s">
        <v>68</v>
      </c>
      <c r="U53" s="19" t="s">
        <v>2</v>
      </c>
      <c r="V53" s="19" t="s">
        <v>74</v>
      </c>
      <c r="AH53">
        <f t="shared" si="0"/>
        <v>4</v>
      </c>
      <c r="AI53" s="30" t="s">
        <v>131</v>
      </c>
      <c r="AJ53" t="s">
        <v>219</v>
      </c>
      <c r="AL53" s="4">
        <v>40</v>
      </c>
      <c r="AM53" t="s">
        <v>161</v>
      </c>
      <c r="AN53" s="4" t="s">
        <v>220</v>
      </c>
      <c r="AO53" s="4">
        <v>1</v>
      </c>
      <c r="AP53" s="4">
        <v>20</v>
      </c>
      <c r="AQ53" s="4">
        <v>19</v>
      </c>
      <c r="AR53" s="4">
        <v>19</v>
      </c>
      <c r="AS53" s="4">
        <f t="shared" si="7"/>
        <v>58</v>
      </c>
    </row>
    <row r="54" spans="1:45" ht="12.75">
      <c r="A54" s="17" t="s">
        <v>31</v>
      </c>
      <c r="B54" s="18">
        <v>8</v>
      </c>
      <c r="C54" s="18" t="s">
        <v>13</v>
      </c>
      <c r="E54" s="18">
        <v>25</v>
      </c>
      <c r="F54" s="18">
        <v>25</v>
      </c>
      <c r="G54" s="18">
        <v>25</v>
      </c>
      <c r="I54" s="18">
        <f>AP42</f>
        <v>25</v>
      </c>
      <c r="J54" s="18">
        <f>AQ42</f>
        <v>25</v>
      </c>
      <c r="K54" s="18">
        <f>AR42</f>
        <v>25</v>
      </c>
      <c r="M54" s="18">
        <v>0</v>
      </c>
      <c r="N54" s="18">
        <v>0</v>
      </c>
      <c r="O54" s="18">
        <v>0</v>
      </c>
      <c r="Q54" s="18" t="s">
        <v>69</v>
      </c>
      <c r="R54" s="18">
        <f>E54+E57+F54+F57+G54+G55</f>
        <v>135</v>
      </c>
      <c r="S54" s="18">
        <f>I54+J54+K54+I57+J57+K57</f>
        <v>133</v>
      </c>
      <c r="T54" s="18">
        <f>M57+N57+O57</f>
        <v>66</v>
      </c>
      <c r="U54" s="18">
        <f>SUM(R54:T54)</f>
        <v>334</v>
      </c>
      <c r="V54" s="18">
        <f>RANK(U54,$U$54:$U$56)</f>
        <v>1</v>
      </c>
      <c r="AH54">
        <f t="shared" si="0"/>
        <v>5</v>
      </c>
      <c r="AI54" s="30" t="s">
        <v>221</v>
      </c>
      <c r="AJ54" t="s">
        <v>222</v>
      </c>
      <c r="AL54" s="4">
        <v>48</v>
      </c>
      <c r="AM54" t="s">
        <v>161</v>
      </c>
      <c r="AN54" s="4" t="s">
        <v>201</v>
      </c>
      <c r="AO54" s="4">
        <v>1</v>
      </c>
      <c r="AP54" s="4">
        <v>18</v>
      </c>
      <c r="AQ54" s="4">
        <v>18</v>
      </c>
      <c r="AR54" s="4">
        <v>18</v>
      </c>
      <c r="AS54" s="4">
        <f t="shared" si="7"/>
        <v>54</v>
      </c>
    </row>
    <row r="55" spans="1:45" ht="12.75">
      <c r="A55" s="17" t="s">
        <v>33</v>
      </c>
      <c r="B55" s="18">
        <v>44</v>
      </c>
      <c r="C55" s="18" t="s">
        <v>13</v>
      </c>
      <c r="E55" s="18">
        <v>19</v>
      </c>
      <c r="F55" s="18">
        <v>19</v>
      </c>
      <c r="G55" s="18">
        <v>20</v>
      </c>
      <c r="I55" s="18">
        <v>0</v>
      </c>
      <c r="J55" s="18">
        <v>0</v>
      </c>
      <c r="K55" s="18">
        <v>0</v>
      </c>
      <c r="M55" s="18">
        <v>0</v>
      </c>
      <c r="N55" s="18">
        <v>0</v>
      </c>
      <c r="O55" s="18">
        <v>0</v>
      </c>
      <c r="Q55" s="16" t="s">
        <v>70</v>
      </c>
      <c r="R55" s="16">
        <v>0</v>
      </c>
      <c r="S55" s="16">
        <f>I59+J59+K59</f>
        <v>62</v>
      </c>
      <c r="T55" s="16">
        <v>0</v>
      </c>
      <c r="U55" s="16">
        <f>SUM(R55:T55)</f>
        <v>62</v>
      </c>
      <c r="V55" s="16">
        <f>RANK(U55,$U$54:$U$56)</f>
        <v>3</v>
      </c>
      <c r="AH55">
        <f t="shared" si="0"/>
        <v>6</v>
      </c>
      <c r="AI55" s="30" t="s">
        <v>223</v>
      </c>
      <c r="AJ55" t="s">
        <v>224</v>
      </c>
      <c r="AL55" s="4">
        <v>17</v>
      </c>
      <c r="AM55" t="s">
        <v>225</v>
      </c>
      <c r="AN55" s="4">
        <v>450</v>
      </c>
      <c r="AO55" s="4">
        <v>1</v>
      </c>
      <c r="AP55" s="4">
        <v>17</v>
      </c>
      <c r="AQ55" s="4">
        <v>17</v>
      </c>
      <c r="AR55" s="4">
        <v>17</v>
      </c>
      <c r="AS55" s="4">
        <f t="shared" si="7"/>
        <v>51</v>
      </c>
    </row>
    <row r="56" spans="1:22" ht="12.75">
      <c r="A56" s="17" t="s">
        <v>34</v>
      </c>
      <c r="B56" s="18">
        <v>45</v>
      </c>
      <c r="C56" s="18" t="s">
        <v>13</v>
      </c>
      <c r="D56" s="5"/>
      <c r="E56" s="18">
        <v>18</v>
      </c>
      <c r="F56" s="18">
        <v>18</v>
      </c>
      <c r="G56" s="18">
        <v>19</v>
      </c>
      <c r="H56" s="5"/>
      <c r="I56" s="18">
        <v>0</v>
      </c>
      <c r="J56" s="18">
        <v>0</v>
      </c>
      <c r="K56" s="18">
        <v>0</v>
      </c>
      <c r="M56" s="18">
        <v>0</v>
      </c>
      <c r="N56" s="18">
        <v>0</v>
      </c>
      <c r="O56" s="18">
        <v>0</v>
      </c>
      <c r="Q56" s="14" t="s">
        <v>71</v>
      </c>
      <c r="R56" s="14">
        <f>E62+F62+G62</f>
        <v>66</v>
      </c>
      <c r="S56" s="14">
        <f>I62+J62+K62</f>
        <v>44</v>
      </c>
      <c r="T56" s="14">
        <f>M62+N62+O62+M63+N63+O64</f>
        <v>135</v>
      </c>
      <c r="U56" s="14">
        <f>SUM(R56:T56)</f>
        <v>245</v>
      </c>
      <c r="V56" s="14">
        <f>RANK(U56,$U$54:$U$56)</f>
        <v>2</v>
      </c>
    </row>
    <row r="57" spans="1:15" ht="12.75">
      <c r="A57" s="17" t="s">
        <v>35</v>
      </c>
      <c r="B57" s="18">
        <v>11</v>
      </c>
      <c r="C57" s="18" t="s">
        <v>13</v>
      </c>
      <c r="E57" s="18">
        <v>20</v>
      </c>
      <c r="F57" s="18">
        <v>20</v>
      </c>
      <c r="G57" s="18">
        <v>0</v>
      </c>
      <c r="I57" s="18">
        <f>AP44</f>
        <v>19</v>
      </c>
      <c r="J57" s="18">
        <f>AQ44</f>
        <v>20</v>
      </c>
      <c r="K57" s="18">
        <f>AR44</f>
        <v>19</v>
      </c>
      <c r="M57" s="18">
        <v>22</v>
      </c>
      <c r="N57" s="18">
        <v>22</v>
      </c>
      <c r="O57" s="18">
        <v>22</v>
      </c>
    </row>
    <row r="58" spans="1:15" ht="12.75">
      <c r="A58" s="15" t="s">
        <v>36</v>
      </c>
      <c r="B58" s="16">
        <v>211</v>
      </c>
      <c r="C58" s="16" t="s">
        <v>5</v>
      </c>
      <c r="E58" s="16" t="s">
        <v>22</v>
      </c>
      <c r="F58" s="16">
        <v>0</v>
      </c>
      <c r="G58" s="16">
        <v>0</v>
      </c>
      <c r="I58" s="16">
        <v>0</v>
      </c>
      <c r="J58" s="16">
        <v>0</v>
      </c>
      <c r="K58" s="16">
        <v>0</v>
      </c>
      <c r="M58" s="16">
        <v>0</v>
      </c>
      <c r="N58" s="16">
        <v>0</v>
      </c>
      <c r="O58" s="16">
        <v>0</v>
      </c>
    </row>
    <row r="59" spans="1:15" ht="12.75">
      <c r="A59" s="15" t="s">
        <v>56</v>
      </c>
      <c r="B59" s="16">
        <v>169</v>
      </c>
      <c r="C59" s="16" t="s">
        <v>5</v>
      </c>
      <c r="E59" s="16">
        <v>0</v>
      </c>
      <c r="F59" s="16">
        <v>0</v>
      </c>
      <c r="G59" s="16">
        <v>0</v>
      </c>
      <c r="I59" s="16">
        <f>AP43</f>
        <v>20</v>
      </c>
      <c r="J59" s="16">
        <f>AQ43</f>
        <v>22</v>
      </c>
      <c r="K59" s="16">
        <f>AR43</f>
        <v>20</v>
      </c>
      <c r="M59" s="16">
        <v>0</v>
      </c>
      <c r="N59" s="16">
        <v>0</v>
      </c>
      <c r="O59" s="16">
        <v>0</v>
      </c>
    </row>
    <row r="60" spans="1:15" ht="12.75">
      <c r="A60" s="15" t="s">
        <v>57</v>
      </c>
      <c r="B60" s="16">
        <v>9</v>
      </c>
      <c r="C60" s="16" t="s">
        <v>5</v>
      </c>
      <c r="E60" s="16">
        <v>0</v>
      </c>
      <c r="F60" s="16">
        <v>0</v>
      </c>
      <c r="G60" s="16">
        <v>0</v>
      </c>
      <c r="I60" s="16">
        <f>AP46</f>
        <v>0</v>
      </c>
      <c r="J60" s="16">
        <f>AQ46</f>
        <v>0</v>
      </c>
      <c r="K60" s="16">
        <f>AR46</f>
        <v>0</v>
      </c>
      <c r="M60" s="16">
        <v>0</v>
      </c>
      <c r="N60" s="16">
        <v>0</v>
      </c>
      <c r="O60" s="16">
        <v>0</v>
      </c>
    </row>
    <row r="61" spans="1:15" ht="12.75">
      <c r="A61" s="15" t="s">
        <v>58</v>
      </c>
      <c r="B61" s="16">
        <v>69</v>
      </c>
      <c r="C61" s="16" t="s">
        <v>5</v>
      </c>
      <c r="E61" s="16">
        <v>0</v>
      </c>
      <c r="F61" s="16">
        <v>0</v>
      </c>
      <c r="G61" s="16">
        <v>0</v>
      </c>
      <c r="I61" s="16">
        <v>0</v>
      </c>
      <c r="J61" s="16">
        <v>0</v>
      </c>
      <c r="K61" s="16">
        <v>0</v>
      </c>
      <c r="M61" s="16">
        <v>0</v>
      </c>
      <c r="N61" s="16">
        <v>0</v>
      </c>
      <c r="O61" s="16">
        <v>0</v>
      </c>
    </row>
    <row r="62" spans="1:15" ht="12.75">
      <c r="A62" s="13" t="s">
        <v>32</v>
      </c>
      <c r="B62" s="14">
        <v>24</v>
      </c>
      <c r="C62" s="14" t="s">
        <v>37</v>
      </c>
      <c r="E62" s="14">
        <v>22</v>
      </c>
      <c r="F62" s="14">
        <v>22</v>
      </c>
      <c r="G62" s="14">
        <v>22</v>
      </c>
      <c r="I62" s="14">
        <f>AP45</f>
        <v>22</v>
      </c>
      <c r="J62" s="14">
        <f>AQ45</f>
        <v>0</v>
      </c>
      <c r="K62" s="14">
        <f>AR45</f>
        <v>22</v>
      </c>
      <c r="M62" s="14">
        <v>25</v>
      </c>
      <c r="N62" s="14">
        <v>25</v>
      </c>
      <c r="O62" s="14">
        <v>25</v>
      </c>
    </row>
    <row r="63" spans="1:15" ht="12.75">
      <c r="A63" s="13" t="str">
        <f>'Individual Incl Bots Locals'!A56</f>
        <v>Lawrence Campbell</v>
      </c>
      <c r="B63" s="14">
        <v>9</v>
      </c>
      <c r="C63" s="14" t="s">
        <v>37</v>
      </c>
      <c r="E63" s="14">
        <v>0</v>
      </c>
      <c r="F63" s="14">
        <v>0</v>
      </c>
      <c r="G63" s="14">
        <v>0</v>
      </c>
      <c r="I63" s="14">
        <v>0</v>
      </c>
      <c r="J63" s="14">
        <v>0</v>
      </c>
      <c r="K63" s="14">
        <v>0</v>
      </c>
      <c r="M63" s="14">
        <v>20</v>
      </c>
      <c r="N63" s="14">
        <v>20</v>
      </c>
      <c r="O63" s="14">
        <v>19</v>
      </c>
    </row>
    <row r="64" spans="1:15" ht="12.75">
      <c r="A64" s="13" t="str">
        <f>'Individual Incl Bots Locals'!A59</f>
        <v>David Kidd</v>
      </c>
      <c r="B64" s="14">
        <v>4</v>
      </c>
      <c r="C64" s="14" t="s">
        <v>37</v>
      </c>
      <c r="E64" s="14">
        <v>0</v>
      </c>
      <c r="F64" s="14">
        <v>0</v>
      </c>
      <c r="G64" s="14">
        <v>0</v>
      </c>
      <c r="I64" s="14">
        <v>0</v>
      </c>
      <c r="J64" s="14">
        <v>0</v>
      </c>
      <c r="K64" s="14">
        <v>0</v>
      </c>
      <c r="M64" s="14">
        <v>19</v>
      </c>
      <c r="N64" s="14">
        <v>0</v>
      </c>
      <c r="O64" s="14">
        <v>20</v>
      </c>
    </row>
    <row r="66" spans="1:22" ht="12.75">
      <c r="A66" s="7" t="s">
        <v>38</v>
      </c>
      <c r="B66" s="8" t="s">
        <v>1</v>
      </c>
      <c r="C66" s="8" t="s">
        <v>3</v>
      </c>
      <c r="D66" s="4"/>
      <c r="E66" s="8" t="s">
        <v>64</v>
      </c>
      <c r="F66" s="8" t="s">
        <v>65</v>
      </c>
      <c r="G66" s="8" t="s">
        <v>66</v>
      </c>
      <c r="H66" s="4"/>
      <c r="I66" s="8" t="s">
        <v>64</v>
      </c>
      <c r="J66" s="8" t="s">
        <v>65</v>
      </c>
      <c r="K66" s="8" t="s">
        <v>66</v>
      </c>
      <c r="M66" s="8" t="s">
        <v>64</v>
      </c>
      <c r="N66" s="8" t="s">
        <v>65</v>
      </c>
      <c r="O66" s="8" t="s">
        <v>66</v>
      </c>
      <c r="Q66" s="7" t="str">
        <f>A66</f>
        <v>MX1</v>
      </c>
      <c r="R66" s="7" t="s">
        <v>63</v>
      </c>
      <c r="S66" s="7" t="s">
        <v>67</v>
      </c>
      <c r="T66" s="7" t="s">
        <v>68</v>
      </c>
      <c r="U66" s="19" t="s">
        <v>2</v>
      </c>
      <c r="V66" s="19" t="s">
        <v>74</v>
      </c>
    </row>
    <row r="67" spans="1:22" ht="12.75">
      <c r="A67" s="17" t="s">
        <v>40</v>
      </c>
      <c r="B67" s="18">
        <v>9</v>
      </c>
      <c r="C67" s="18" t="s">
        <v>13</v>
      </c>
      <c r="E67" s="18">
        <v>22</v>
      </c>
      <c r="F67" s="18">
        <v>22</v>
      </c>
      <c r="G67" s="18">
        <v>22</v>
      </c>
      <c r="I67" s="18">
        <v>0</v>
      </c>
      <c r="J67" s="18">
        <v>0</v>
      </c>
      <c r="K67" s="18">
        <v>0</v>
      </c>
      <c r="M67" s="18">
        <v>0</v>
      </c>
      <c r="N67" s="18">
        <v>0</v>
      </c>
      <c r="O67" s="18">
        <v>0</v>
      </c>
      <c r="Q67" s="18" t="s">
        <v>69</v>
      </c>
      <c r="R67" s="18">
        <f>E67+E68+F67+F68+G67+G68</f>
        <v>126</v>
      </c>
      <c r="S67" s="18">
        <v>0</v>
      </c>
      <c r="T67" s="18">
        <v>0</v>
      </c>
      <c r="U67" s="18">
        <f>SUM(R67:T67)</f>
        <v>126</v>
      </c>
      <c r="V67" s="18">
        <f>RANK(U67,$U$67:$U$69)</f>
        <v>2</v>
      </c>
    </row>
    <row r="68" spans="1:22" ht="12.75">
      <c r="A68" s="17" t="s">
        <v>41</v>
      </c>
      <c r="B68" s="18">
        <v>16</v>
      </c>
      <c r="C68" s="18" t="s">
        <v>13</v>
      </c>
      <c r="E68" s="18">
        <v>20</v>
      </c>
      <c r="F68" s="18">
        <v>20</v>
      </c>
      <c r="G68" s="18">
        <v>20</v>
      </c>
      <c r="I68" s="18">
        <v>0</v>
      </c>
      <c r="J68" s="18">
        <v>0</v>
      </c>
      <c r="K68" s="18">
        <v>0</v>
      </c>
      <c r="M68" s="18">
        <v>0</v>
      </c>
      <c r="N68" s="18">
        <v>0</v>
      </c>
      <c r="O68" s="18">
        <v>0</v>
      </c>
      <c r="Q68" s="16" t="s">
        <v>70</v>
      </c>
      <c r="R68" s="16">
        <v>0</v>
      </c>
      <c r="S68" s="16">
        <f>I70+I71+J70+K70</f>
        <v>89</v>
      </c>
      <c r="T68" s="16">
        <v>0</v>
      </c>
      <c r="U68" s="16">
        <f>SUM(R68:T68)</f>
        <v>89</v>
      </c>
      <c r="V68" s="16">
        <f>RANK(U68,$U$67:$U$69)</f>
        <v>3</v>
      </c>
    </row>
    <row r="69" spans="1:22" ht="12.75">
      <c r="A69" s="17" t="s">
        <v>42</v>
      </c>
      <c r="B69" s="18">
        <v>13</v>
      </c>
      <c r="C69" s="18" t="s">
        <v>13</v>
      </c>
      <c r="E69" s="18">
        <v>19</v>
      </c>
      <c r="F69" s="18">
        <v>19</v>
      </c>
      <c r="G69" s="18">
        <v>19</v>
      </c>
      <c r="I69" s="18">
        <v>0</v>
      </c>
      <c r="J69" s="18">
        <v>0</v>
      </c>
      <c r="K69" s="18">
        <v>0</v>
      </c>
      <c r="M69" s="18">
        <v>0</v>
      </c>
      <c r="N69" s="18">
        <v>0</v>
      </c>
      <c r="O69" s="18">
        <v>0</v>
      </c>
      <c r="Q69" s="14" t="s">
        <v>71</v>
      </c>
      <c r="R69" s="14">
        <f>E75+F75+G75</f>
        <v>75</v>
      </c>
      <c r="S69" s="14">
        <f>I75+J75+K75</f>
        <v>72</v>
      </c>
      <c r="T69" s="14">
        <f>M75+N75+O75+M78+N76+O76</f>
        <v>141</v>
      </c>
      <c r="U69" s="14">
        <f>SUM(R69:T69)</f>
        <v>288</v>
      </c>
      <c r="V69" s="14">
        <f>RANK(U69,$U$67:$U$69)</f>
        <v>1</v>
      </c>
    </row>
    <row r="70" spans="1:15" ht="12.75">
      <c r="A70" s="15" t="s">
        <v>36</v>
      </c>
      <c r="B70" s="16">
        <v>211</v>
      </c>
      <c r="C70" s="16" t="s">
        <v>5</v>
      </c>
      <c r="E70" s="16">
        <v>0</v>
      </c>
      <c r="F70" s="16">
        <v>0</v>
      </c>
      <c r="G70" s="16">
        <v>0</v>
      </c>
      <c r="I70" s="16">
        <v>22</v>
      </c>
      <c r="J70" s="16">
        <v>22</v>
      </c>
      <c r="K70" s="16">
        <v>25</v>
      </c>
      <c r="M70" s="16">
        <v>0</v>
      </c>
      <c r="N70" s="16">
        <v>0</v>
      </c>
      <c r="O70" s="16">
        <v>0</v>
      </c>
    </row>
    <row r="71" spans="1:15" ht="12.75">
      <c r="A71" s="15" t="s">
        <v>59</v>
      </c>
      <c r="B71" s="16">
        <v>7</v>
      </c>
      <c r="C71" s="16" t="s">
        <v>5</v>
      </c>
      <c r="E71" s="16">
        <v>0</v>
      </c>
      <c r="F71" s="16">
        <v>0</v>
      </c>
      <c r="G71" s="16">
        <v>0</v>
      </c>
      <c r="I71" s="16">
        <v>20</v>
      </c>
      <c r="J71" s="16">
        <v>0</v>
      </c>
      <c r="K71" s="16">
        <v>0</v>
      </c>
      <c r="M71" s="16">
        <v>0</v>
      </c>
      <c r="N71" s="16">
        <v>0</v>
      </c>
      <c r="O71" s="16">
        <v>0</v>
      </c>
    </row>
    <row r="72" spans="1:15" ht="12.75">
      <c r="A72" s="15" t="s">
        <v>60</v>
      </c>
      <c r="B72" s="16">
        <v>91</v>
      </c>
      <c r="C72" s="16" t="s">
        <v>5</v>
      </c>
      <c r="E72" s="16">
        <v>0</v>
      </c>
      <c r="F72" s="16">
        <v>0</v>
      </c>
      <c r="G72" s="16">
        <v>0</v>
      </c>
      <c r="I72" s="16">
        <v>0</v>
      </c>
      <c r="J72" s="16">
        <v>0</v>
      </c>
      <c r="K72" s="16">
        <v>0</v>
      </c>
      <c r="M72" s="16">
        <v>0</v>
      </c>
      <c r="N72" s="16">
        <v>0</v>
      </c>
      <c r="O72" s="16">
        <v>0</v>
      </c>
    </row>
    <row r="73" spans="1:15" ht="12.75">
      <c r="A73" s="15" t="s">
        <v>61</v>
      </c>
      <c r="B73" s="16">
        <v>143</v>
      </c>
      <c r="C73" s="16" t="s">
        <v>5</v>
      </c>
      <c r="E73" s="16">
        <v>0</v>
      </c>
      <c r="F73" s="16">
        <v>0</v>
      </c>
      <c r="G73" s="16">
        <v>0</v>
      </c>
      <c r="I73" s="16">
        <v>0</v>
      </c>
      <c r="J73" s="16">
        <v>0</v>
      </c>
      <c r="K73" s="16">
        <v>0</v>
      </c>
      <c r="M73" s="16">
        <v>0</v>
      </c>
      <c r="N73" s="16">
        <v>0</v>
      </c>
      <c r="O73" s="16">
        <v>0</v>
      </c>
    </row>
    <row r="74" spans="1:15" ht="12.75">
      <c r="A74" s="15" t="s">
        <v>62</v>
      </c>
      <c r="B74" s="16">
        <v>151</v>
      </c>
      <c r="C74" s="16" t="s">
        <v>5</v>
      </c>
      <c r="E74" s="16">
        <v>0</v>
      </c>
      <c r="F74" s="16">
        <v>0</v>
      </c>
      <c r="G74" s="16">
        <v>0</v>
      </c>
      <c r="I74" s="16">
        <v>0</v>
      </c>
      <c r="J74" s="16">
        <v>0</v>
      </c>
      <c r="K74" s="16">
        <v>0</v>
      </c>
      <c r="M74" s="16">
        <v>0</v>
      </c>
      <c r="N74" s="16">
        <v>0</v>
      </c>
      <c r="O74" s="16">
        <v>0</v>
      </c>
    </row>
    <row r="75" spans="1:15" ht="12.75">
      <c r="A75" s="13" t="s">
        <v>39</v>
      </c>
      <c r="B75" s="14">
        <v>111</v>
      </c>
      <c r="C75" s="14" t="s">
        <v>37</v>
      </c>
      <c r="E75" s="14">
        <v>25</v>
      </c>
      <c r="F75" s="14">
        <v>25</v>
      </c>
      <c r="G75" s="14">
        <v>25</v>
      </c>
      <c r="I75" s="14">
        <v>25</v>
      </c>
      <c r="J75" s="14">
        <v>25</v>
      </c>
      <c r="K75" s="14">
        <v>22</v>
      </c>
      <c r="M75" s="14">
        <v>25</v>
      </c>
      <c r="N75" s="14">
        <v>25</v>
      </c>
      <c r="O75" s="14">
        <v>25</v>
      </c>
    </row>
    <row r="76" spans="1:22" ht="12.75">
      <c r="A76" s="13" t="str">
        <f>'Individual Incl Bots Locals'!A68</f>
        <v>Alistair Sayer</v>
      </c>
      <c r="B76" s="14" t="s">
        <v>93</v>
      </c>
      <c r="C76" s="14" t="s">
        <v>37</v>
      </c>
      <c r="E76" s="14">
        <v>0</v>
      </c>
      <c r="F76" s="14">
        <v>0</v>
      </c>
      <c r="G76" s="14">
        <v>0</v>
      </c>
      <c r="I76" s="14">
        <v>0</v>
      </c>
      <c r="J76" s="14">
        <v>0</v>
      </c>
      <c r="K76" s="14">
        <v>0</v>
      </c>
      <c r="M76" s="14">
        <v>18</v>
      </c>
      <c r="N76" s="14">
        <v>22</v>
      </c>
      <c r="O76" s="14">
        <v>22</v>
      </c>
      <c r="Q76" s="7" t="s">
        <v>72</v>
      </c>
      <c r="R76" s="7" t="s">
        <v>63</v>
      </c>
      <c r="S76" s="7" t="s">
        <v>67</v>
      </c>
      <c r="T76" s="7" t="s">
        <v>68</v>
      </c>
      <c r="U76" s="19" t="s">
        <v>2</v>
      </c>
      <c r="V76" s="19" t="s">
        <v>74</v>
      </c>
    </row>
    <row r="77" spans="1:22" ht="12.75">
      <c r="A77" s="13" t="str">
        <f>'Individual Incl Bots Locals'!A70</f>
        <v>Brad Pieterse</v>
      </c>
      <c r="B77" s="14">
        <v>71</v>
      </c>
      <c r="C77" s="14" t="s">
        <v>37</v>
      </c>
      <c r="E77" s="14">
        <v>0</v>
      </c>
      <c r="F77" s="14">
        <v>0</v>
      </c>
      <c r="G77" s="14">
        <v>0</v>
      </c>
      <c r="I77" s="14">
        <v>0</v>
      </c>
      <c r="J77" s="14">
        <v>0</v>
      </c>
      <c r="K77" s="14">
        <v>0</v>
      </c>
      <c r="M77" s="23">
        <v>19.0001</v>
      </c>
      <c r="N77" s="14">
        <v>19</v>
      </c>
      <c r="O77" s="14">
        <v>19</v>
      </c>
      <c r="Q77" s="18" t="s">
        <v>69</v>
      </c>
      <c r="R77" s="18">
        <f aca="true" t="shared" si="8" ref="R77:S79">R67+R54+R41+R24+R13+R5</f>
        <v>663</v>
      </c>
      <c r="S77" s="18">
        <f t="shared" si="8"/>
        <v>382</v>
      </c>
      <c r="T77" s="18">
        <f>T67+T54+T41+T24+T13+T6</f>
        <v>333</v>
      </c>
      <c r="U77" s="18">
        <f>SUM(R77:T77)</f>
        <v>1378</v>
      </c>
      <c r="V77" s="18">
        <f>RANK(U77,$U$77:$U$79)</f>
        <v>2</v>
      </c>
    </row>
    <row r="78" spans="1:22" ht="12.75">
      <c r="A78" s="13" t="str">
        <f>'Individual Incl Bots Locals'!A72</f>
        <v>Jason Collington</v>
      </c>
      <c r="B78" s="14">
        <v>19</v>
      </c>
      <c r="C78" s="14" t="s">
        <v>37</v>
      </c>
      <c r="E78" s="14">
        <v>0</v>
      </c>
      <c r="F78" s="14">
        <v>0</v>
      </c>
      <c r="G78" s="14">
        <v>0</v>
      </c>
      <c r="I78" s="14">
        <v>0</v>
      </c>
      <c r="J78" s="14">
        <v>0</v>
      </c>
      <c r="K78" s="14">
        <v>0</v>
      </c>
      <c r="M78" s="14">
        <v>22</v>
      </c>
      <c r="N78" s="14">
        <v>0</v>
      </c>
      <c r="O78" s="14">
        <v>20</v>
      </c>
      <c r="Q78" s="16" t="s">
        <v>70</v>
      </c>
      <c r="R78" s="16">
        <f t="shared" si="8"/>
        <v>315</v>
      </c>
      <c r="S78" s="16">
        <f t="shared" si="8"/>
        <v>690</v>
      </c>
      <c r="T78" s="16">
        <f>T68+T55+T42+T25+T14+T6</f>
        <v>411</v>
      </c>
      <c r="U78" s="16">
        <f>SUM(R78:T78)</f>
        <v>1416</v>
      </c>
      <c r="V78" s="16">
        <f>RANK(U78,$U$77:$U$79)</f>
        <v>1</v>
      </c>
    </row>
    <row r="79" spans="1:22" ht="12.75">
      <c r="A79" s="13" t="str">
        <f>'Individual Incl Bots Locals'!A73</f>
        <v>Jason Jackman</v>
      </c>
      <c r="B79" s="14">
        <v>36</v>
      </c>
      <c r="C79" s="14" t="s">
        <v>37</v>
      </c>
      <c r="E79" s="14">
        <v>0</v>
      </c>
      <c r="F79" s="14">
        <v>0</v>
      </c>
      <c r="G79" s="14">
        <v>0</v>
      </c>
      <c r="I79" s="14">
        <v>0</v>
      </c>
      <c r="J79" s="14">
        <v>0</v>
      </c>
      <c r="K79" s="14">
        <v>0</v>
      </c>
      <c r="M79" s="14">
        <v>20</v>
      </c>
      <c r="N79" s="14">
        <v>20</v>
      </c>
      <c r="O79" s="14">
        <v>0</v>
      </c>
      <c r="Q79" s="14" t="s">
        <v>71</v>
      </c>
      <c r="R79" s="14">
        <f t="shared" si="8"/>
        <v>193</v>
      </c>
      <c r="S79" s="14">
        <f t="shared" si="8"/>
        <v>171</v>
      </c>
      <c r="T79" s="14">
        <f>T69+T56+T43+T26+T15+T7</f>
        <v>648</v>
      </c>
      <c r="U79" s="14">
        <f>SUM(R79:T79)</f>
        <v>1012</v>
      </c>
      <c r="V79" s="14">
        <f>RANK(U79,$U$77:$U$79)</f>
        <v>3</v>
      </c>
    </row>
  </sheetData>
  <sheetProtection/>
  <mergeCells count="3">
    <mergeCell ref="E3:G3"/>
    <mergeCell ref="I3:K3"/>
    <mergeCell ref="M3:O3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Honda Zambia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Jaco</cp:lastModifiedBy>
  <cp:lastPrinted>2012-03-20T13:40:20Z</cp:lastPrinted>
  <dcterms:created xsi:type="dcterms:W3CDTF">2012-03-19T09:43:44Z</dcterms:created>
  <dcterms:modified xsi:type="dcterms:W3CDTF">2012-11-13T15:14:10Z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380856441</vt:i4>
  </property>
  <property fmtid="{D5CDD505-2E9C-101B-9397-08002B2CF9AE}" pid="3" name="_EmailSubject">
    <vt:lpwstr>FIM AFRICA SAC  MX RESULTS 2012</vt:lpwstr>
  </property>
  <property fmtid="{D5CDD505-2E9C-101B-9397-08002B2CF9AE}" pid="4" name="_AuthorEmail">
    <vt:lpwstr>marco.comana@honda.com.zm</vt:lpwstr>
  </property>
  <property fmtid="{D5CDD505-2E9C-101B-9397-08002B2CF9AE}" pid="5" name="_AuthorEmailDisplayName">
    <vt:lpwstr>marco.comana@honda.com.zm</vt:lpwstr>
  </property>
  <property fmtid="{D5CDD505-2E9C-101B-9397-08002B2CF9AE}" pid="6" name="_ReviewingToolsShownOnce">
    <vt:lpwstr/>
  </property>
</Properties>
</file>