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21" windowWidth="12165" windowHeight="8835" activeTab="0"/>
  </bookViews>
  <sheets>
    <sheet name="Points 2013" sheetId="1" r:id="rId1"/>
    <sheet name="Lap Times Rnd 1" sheetId="2" r:id="rId2"/>
    <sheet name="Lap Times Rnd 2" sheetId="3" r:id="rId3"/>
    <sheet name="Lap Times Rnd 3" sheetId="4" r:id="rId4"/>
    <sheet name="Lap Times Rnd 4" sheetId="5" r:id="rId5"/>
    <sheet name="Lap Times Rnd 5" sheetId="6" r:id="rId6"/>
    <sheet name="Lap Times Rnd 6" sheetId="7" r:id="rId7"/>
  </sheets>
  <definedNames>
    <definedName name="_xlnm.Print_Area" localSheetId="2">'Lap Times Rnd 2'!$E$3:$AH$46</definedName>
    <definedName name="_xlnm.Print_Titles" localSheetId="2">'Lap Times Rnd 2'!$3:$4</definedName>
  </definedNames>
  <calcPr fullCalcOnLoad="1"/>
</workbook>
</file>

<file path=xl/sharedStrings.xml><?xml version="1.0" encoding="utf-8"?>
<sst xmlns="http://schemas.openxmlformats.org/spreadsheetml/2006/main" count="2664" uniqueCount="395">
  <si>
    <t>Name</t>
  </si>
  <si>
    <t>David Reeve</t>
  </si>
  <si>
    <t>Jim Perry</t>
  </si>
  <si>
    <t>Tony Rowley</t>
  </si>
  <si>
    <t>Fletcher Broad</t>
  </si>
  <si>
    <t>Lap 1</t>
  </si>
  <si>
    <t>DNF</t>
  </si>
  <si>
    <t>Dale Holliday</t>
  </si>
  <si>
    <t>Nicolas Heygate</t>
  </si>
  <si>
    <t>Michael Buratto</t>
  </si>
  <si>
    <t>Rainer Ihmann</t>
  </si>
  <si>
    <t xml:space="preserve">Final Points Standings </t>
  </si>
  <si>
    <t>Total Starters at Event</t>
  </si>
  <si>
    <t>Make</t>
  </si>
  <si>
    <t>Size</t>
  </si>
  <si>
    <t>Bike Race No</t>
  </si>
  <si>
    <t>FMN</t>
  </si>
  <si>
    <t>Country</t>
  </si>
  <si>
    <t>SORC Class</t>
  </si>
  <si>
    <t>Total</t>
  </si>
  <si>
    <t>Year End Place</t>
  </si>
  <si>
    <t>BIKES B1</t>
  </si>
  <si>
    <t>KTM</t>
  </si>
  <si>
    <t>ZMSA</t>
  </si>
  <si>
    <t>Zambia</t>
  </si>
  <si>
    <t>B1</t>
  </si>
  <si>
    <t>B2</t>
  </si>
  <si>
    <t>350F</t>
  </si>
  <si>
    <t>Yamaha</t>
  </si>
  <si>
    <t>ZMSF</t>
  </si>
  <si>
    <t xml:space="preserve"> Zimbabwe</t>
  </si>
  <si>
    <t xml:space="preserve"> ZMSF</t>
  </si>
  <si>
    <t>QUADS B3</t>
  </si>
  <si>
    <t>B3</t>
  </si>
  <si>
    <t>1st Rd</t>
  </si>
  <si>
    <t>2nd Rd</t>
  </si>
  <si>
    <t>3rd Rd</t>
  </si>
  <si>
    <t>4th Rd</t>
  </si>
  <si>
    <t>5th Rd</t>
  </si>
  <si>
    <t>Position</t>
  </si>
  <si>
    <t>B4 Master Bikes</t>
  </si>
  <si>
    <t>B4</t>
  </si>
  <si>
    <t>B5 Master Quads</t>
  </si>
  <si>
    <t>B6 Senior Bikes</t>
  </si>
  <si>
    <t>B7 Senior Quads</t>
  </si>
  <si>
    <t>B8 Ladies Bike</t>
  </si>
  <si>
    <t>B9 Ladies Quad</t>
  </si>
  <si>
    <t>Plus one point for starting an event – (actually leave the start line).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</si>
  <si>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4 riders or more they will also receive FULL points as per their recorded times from the B1, B2 or B3 class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</si>
  <si>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If their class has less than 4 riders they will receive HALF points, rounded up, as per their recorded times from the B1, B2 or B3 class</t>
    </r>
  </si>
  <si>
    <t>Honda</t>
  </si>
  <si>
    <t>Daniel Parsons</t>
  </si>
  <si>
    <t>250F</t>
  </si>
  <si>
    <t>Start Time</t>
  </si>
  <si>
    <t>SORC</t>
  </si>
  <si>
    <t>NAT</t>
  </si>
  <si>
    <t>Start</t>
  </si>
  <si>
    <t>Finish</t>
  </si>
  <si>
    <t>Lap2</t>
  </si>
  <si>
    <t>Lap3</t>
  </si>
  <si>
    <t>Lap4</t>
  </si>
  <si>
    <t>Race</t>
  </si>
  <si>
    <t>Penalties</t>
  </si>
  <si>
    <t>Laps if less than 4</t>
  </si>
  <si>
    <t>dB</t>
  </si>
  <si>
    <t>FNM</t>
  </si>
  <si>
    <t>Class</t>
  </si>
  <si>
    <t>Pos</t>
  </si>
  <si>
    <t>Time</t>
  </si>
  <si>
    <t>Decontrol</t>
  </si>
  <si>
    <t>Awards</t>
  </si>
  <si>
    <t>Andre Viljoen</t>
  </si>
  <si>
    <t>Mark Hageman</t>
  </si>
  <si>
    <t>Robert Buys</t>
  </si>
  <si>
    <t>TIME:</t>
  </si>
  <si>
    <t>CLERK OF THE COURSE</t>
  </si>
  <si>
    <t>Alexander Gardener</t>
  </si>
  <si>
    <t>B6</t>
  </si>
  <si>
    <t>No</t>
  </si>
  <si>
    <t>Adriaan Otto</t>
  </si>
  <si>
    <t>Maurice Diamond</t>
  </si>
  <si>
    <t>CB6</t>
  </si>
  <si>
    <t>Andrew Spyron</t>
  </si>
  <si>
    <t>Bruce Donaldson</t>
  </si>
  <si>
    <t xml:space="preserve">20 points to the 1st </t>
  </si>
  <si>
    <t xml:space="preserve">10 points to the 6th </t>
  </si>
  <si>
    <t xml:space="preserve">17 points to the 2nd </t>
  </si>
  <si>
    <t xml:space="preserve">  9 points to the 7th </t>
  </si>
  <si>
    <t xml:space="preserve">15 points to the 3rd </t>
  </si>
  <si>
    <t xml:space="preserve">  8 points to the 8th </t>
  </si>
  <si>
    <t>3 points to the 13th</t>
  </si>
  <si>
    <t xml:space="preserve">13 points to the 4th </t>
  </si>
  <si>
    <t xml:space="preserve">  7 points to the 9th </t>
  </si>
  <si>
    <t>2 points to the 14th</t>
  </si>
  <si>
    <t xml:space="preserve">11 points to the 5th </t>
  </si>
  <si>
    <t xml:space="preserve">  6 points to the 10th </t>
  </si>
  <si>
    <t>Date of Birth</t>
  </si>
  <si>
    <t>Blood Group</t>
  </si>
  <si>
    <t>email</t>
  </si>
  <si>
    <t>Cell</t>
  </si>
  <si>
    <t>Emergency Contact</t>
  </si>
  <si>
    <t>2T/4T</t>
  </si>
  <si>
    <t>Year</t>
  </si>
  <si>
    <t>Main Class</t>
  </si>
  <si>
    <t>Age Class</t>
  </si>
  <si>
    <t>350FR</t>
  </si>
  <si>
    <t>Pascal De Becker</t>
  </si>
  <si>
    <t>O Pos</t>
  </si>
  <si>
    <t>info@pascal.db.be</t>
  </si>
  <si>
    <t>+243814759900</t>
  </si>
  <si>
    <t>Cecile Bonnarour</t>
  </si>
  <si>
    <t>+243844058203</t>
  </si>
  <si>
    <t>DRC</t>
  </si>
  <si>
    <t>Frederic Garcao</t>
  </si>
  <si>
    <t>A Pos</t>
  </si>
  <si>
    <t>fredgarcao@gmail.com</t>
  </si>
  <si>
    <t>+243997025701</t>
  </si>
  <si>
    <t>Anastassiou Magali</t>
  </si>
  <si>
    <t>+243997025702</t>
  </si>
  <si>
    <t>Frank Verhoestraete</t>
  </si>
  <si>
    <t>frank.verhoestraete@gmail.com</t>
  </si>
  <si>
    <t>+243815182777</t>
  </si>
  <si>
    <t>Sarira Runshi</t>
  </si>
  <si>
    <t>David De Sousa</t>
  </si>
  <si>
    <t>david2sousa@gmail.com</t>
  </si>
  <si>
    <t>+243815480201</t>
  </si>
  <si>
    <t>Vanessa Anastasiou</t>
  </si>
  <si>
    <t>+243818155792</t>
  </si>
  <si>
    <t>Frederic Schetter</t>
  </si>
  <si>
    <t>frederic.schetter@gmail.com</t>
  </si>
  <si>
    <t>+243970019282/=243814721779</t>
  </si>
  <si>
    <t>Husaberg</t>
  </si>
  <si>
    <t>Raskin Benoit</t>
  </si>
  <si>
    <t>benoit@benco-lubum.com</t>
  </si>
  <si>
    <t>+243997021882</t>
  </si>
  <si>
    <t>Pythagore Manoliadis</t>
  </si>
  <si>
    <t>+243997021880</t>
  </si>
  <si>
    <t>Kevin Toussaint</t>
  </si>
  <si>
    <t>toukev@gmail.com</t>
  </si>
  <si>
    <t>+2430816587280/+243818308526</t>
  </si>
  <si>
    <t>Saskia Toussaint</t>
  </si>
  <si>
    <t>+23970013607</t>
  </si>
  <si>
    <t>Gaetan Vanhaute</t>
  </si>
  <si>
    <t>O Neg</t>
  </si>
  <si>
    <t>alphonsegaet@hotmail.fr</t>
  </si>
  <si>
    <t>+2433685323/+33675131847</t>
  </si>
  <si>
    <t>Walter Vanhaute</t>
  </si>
  <si>
    <t>=243819982622/+27797882094/+32477416109</t>
  </si>
  <si>
    <t>Vassilios Tsavalos</t>
  </si>
  <si>
    <t>+243818157900</t>
  </si>
  <si>
    <t>Nicolaos Tsavalos</t>
  </si>
  <si>
    <t>+243815052100</t>
  </si>
  <si>
    <t>Gasgas</t>
  </si>
  <si>
    <t>Mph450@gmail.com</t>
  </si>
  <si>
    <t>+263778820351</t>
  </si>
  <si>
    <t>Tracy Dunn</t>
  </si>
  <si>
    <t>+2637722336</t>
  </si>
  <si>
    <t>Travis Cleminson</t>
  </si>
  <si>
    <t>adriaan@jhi.co.zw</t>
  </si>
  <si>
    <t>Jesse Calder</t>
  </si>
  <si>
    <t>holliday@microlink.zm</t>
  </si>
  <si>
    <t>+260966847070</t>
  </si>
  <si>
    <t>Lene Holliday</t>
  </si>
  <si>
    <t>+260966958718</t>
  </si>
  <si>
    <t>A Neg</t>
  </si>
  <si>
    <t>runiparts@mweb.co.zw</t>
  </si>
  <si>
    <t>Sherry Rowley</t>
  </si>
  <si>
    <t>+263772201606</t>
  </si>
  <si>
    <t>CB3</t>
  </si>
  <si>
    <t>post@dakar.no</t>
  </si>
  <si>
    <t>+4790012632</t>
  </si>
  <si>
    <t>Reidar Otto Ullevalseter</t>
  </si>
  <si>
    <t>Graeme Henry Webb</t>
  </si>
  <si>
    <t>ashford@zol.co.zw</t>
  </si>
  <si>
    <t>+263772897920</t>
  </si>
  <si>
    <t>Sarah Lucy Webb</t>
  </si>
  <si>
    <t>+263773049981</t>
  </si>
  <si>
    <t>AB Pos</t>
  </si>
  <si>
    <t>jimperry@zol.co.zw</t>
  </si>
  <si>
    <t>+263772594351/+2634496032</t>
  </si>
  <si>
    <t>Elizabeth</t>
  </si>
  <si>
    <t>+263712400410</t>
  </si>
  <si>
    <t>Rob Marsden</t>
  </si>
  <si>
    <t>robert.truckcentre@gmail.com</t>
  </si>
  <si>
    <t>+260967454488</t>
  </si>
  <si>
    <t>Kay Buys</t>
  </si>
  <si>
    <t>+260965858511</t>
  </si>
  <si>
    <t>Justin Taylor Barrett</t>
  </si>
  <si>
    <t>nbarrett@bwlog.com</t>
  </si>
  <si>
    <t>+260978772505</t>
  </si>
  <si>
    <t>Nicole Barrett</t>
  </si>
  <si>
    <t>+260976153860</t>
  </si>
  <si>
    <t>Giovanni Spagnut</t>
  </si>
  <si>
    <t>s.p.the-best@hotmail.com</t>
  </si>
  <si>
    <t>+243619958393</t>
  </si>
  <si>
    <t>Sylvain Spagnut</t>
  </si>
  <si>
    <t>+243971210392</t>
  </si>
  <si>
    <t xml:space="preserve">KTM </t>
  </si>
  <si>
    <t>Pierre-Yves Durant de Maruil</t>
  </si>
  <si>
    <t>pym44@laposte.net</t>
  </si>
  <si>
    <t>+24389897161/+243971519902</t>
  </si>
  <si>
    <t>Linda de Mareuil</t>
  </si>
  <si>
    <t>+33698061376</t>
  </si>
  <si>
    <t>Carla Ihmann</t>
  </si>
  <si>
    <t>Terry Street</t>
  </si>
  <si>
    <t>National Class</t>
  </si>
  <si>
    <t>Yes</t>
  </si>
  <si>
    <t>Noleen Parsons</t>
  </si>
  <si>
    <t>Entry Date</t>
  </si>
  <si>
    <t>Norway</t>
  </si>
  <si>
    <t xml:space="preserve"> 4 points to the 12th</t>
  </si>
  <si>
    <t xml:space="preserve"> 1 point to the rest</t>
  </si>
  <si>
    <t xml:space="preserve"> 5 points to the 11th</t>
  </si>
  <si>
    <t>tiger@earth.co.zw</t>
  </si>
  <si>
    <t>+263773449999</t>
  </si>
  <si>
    <t>K</t>
  </si>
  <si>
    <t>Katie Cheney</t>
  </si>
  <si>
    <t>+263772611920/+2636723406</t>
  </si>
  <si>
    <t>Ryan Cheney</t>
  </si>
  <si>
    <t>lufent@iwyafrica.com</t>
  </si>
  <si>
    <t>+260969581288/+260966990443</t>
  </si>
  <si>
    <t>Nikki Contact</t>
  </si>
  <si>
    <t>+260966990443</t>
  </si>
  <si>
    <t>zamiffy@gmail.com</t>
  </si>
  <si>
    <t>+260977613049</t>
  </si>
  <si>
    <t>kTM</t>
  </si>
  <si>
    <t>matobovet@gmail.com</t>
  </si>
  <si>
    <t>+260977864603</t>
  </si>
  <si>
    <t>Ian Parsons</t>
  </si>
  <si>
    <t>+26097770799</t>
  </si>
  <si>
    <t>mikeburatto@iconnect.zm</t>
  </si>
  <si>
    <t>+260966777968</t>
  </si>
  <si>
    <t>Trissia Buratto</t>
  </si>
  <si>
    <t>+260978367018</t>
  </si>
  <si>
    <t>B9</t>
  </si>
  <si>
    <t>Novice</t>
  </si>
  <si>
    <t>Pal A Ullveseter</t>
  </si>
  <si>
    <t>Brent Roberts</t>
  </si>
  <si>
    <t>Nov</t>
  </si>
  <si>
    <t>Luke Whitfield</t>
  </si>
  <si>
    <t>Reinard Pieterse</t>
  </si>
  <si>
    <t>Sean Reeve</t>
  </si>
  <si>
    <t>10X</t>
  </si>
  <si>
    <t>DRAW No</t>
  </si>
  <si>
    <t>Start Order</t>
  </si>
  <si>
    <t>Novice Class</t>
  </si>
  <si>
    <t>Quads</t>
  </si>
  <si>
    <t>FIM AFRICA SORC LMCC TRM 16th March 2013</t>
  </si>
  <si>
    <t>Entry</t>
  </si>
  <si>
    <t>Food</t>
  </si>
  <si>
    <t>Bar</t>
  </si>
  <si>
    <t>Day Licence</t>
  </si>
  <si>
    <t>US$</t>
  </si>
  <si>
    <t>100?</t>
  </si>
  <si>
    <t>O pos</t>
  </si>
  <si>
    <t>?</t>
  </si>
  <si>
    <t>Thomas Reeve</t>
  </si>
  <si>
    <t>B Pos</t>
  </si>
  <si>
    <t>wheelnuts13@gmail.com</t>
  </si>
  <si>
    <t>=263772611839/+2639241363</t>
  </si>
  <si>
    <t>L J Clemison</t>
  </si>
  <si>
    <t>+263712406305</t>
  </si>
  <si>
    <t>+263772201606/=2634756833</t>
  </si>
  <si>
    <t>grantqzim@hotmail.com</t>
  </si>
  <si>
    <t>+263772242400</t>
  </si>
  <si>
    <t>Ms L Watson</t>
  </si>
  <si>
    <t>+263772242570</t>
  </si>
  <si>
    <t>robertsinzambia@gmail.com</t>
  </si>
  <si>
    <t>+260979178173</t>
  </si>
  <si>
    <t>Kerri Roberts</t>
  </si>
  <si>
    <t>+260970178173</t>
  </si>
  <si>
    <t>whitfield.luke@gmail.com</t>
  </si>
  <si>
    <t>+260977184938</t>
  </si>
  <si>
    <t>Greg Street</t>
  </si>
  <si>
    <t>+260977695821</t>
  </si>
  <si>
    <t>CB1</t>
  </si>
  <si>
    <t>Medical</t>
  </si>
  <si>
    <t>Scheme</t>
  </si>
  <si>
    <t>Kelsey Boucher</t>
  </si>
  <si>
    <t>Congo</t>
  </si>
  <si>
    <t>FOOD</t>
  </si>
  <si>
    <t>FRI SUP</t>
  </si>
  <si>
    <t>SAT BF</t>
  </si>
  <si>
    <t>SAT LUN</t>
  </si>
  <si>
    <t>SUN BF</t>
  </si>
  <si>
    <t>SAT SUP</t>
  </si>
  <si>
    <t>PRINTED</t>
  </si>
  <si>
    <t>OVER</t>
  </si>
  <si>
    <t>SOLD</t>
  </si>
  <si>
    <t>ON HAND</t>
  </si>
  <si>
    <t>TO GO</t>
  </si>
  <si>
    <t>GILLY</t>
  </si>
  <si>
    <t>STELLA</t>
  </si>
  <si>
    <t>RAY</t>
  </si>
  <si>
    <t>GINTY</t>
  </si>
  <si>
    <t>FRANGA</t>
  </si>
  <si>
    <t>CHALCRAFT ELSA</t>
  </si>
  <si>
    <t>BECKER</t>
  </si>
  <si>
    <t>LORRAINE</t>
  </si>
  <si>
    <t>ELSA</t>
  </si>
  <si>
    <t>BRUCE D</t>
  </si>
  <si>
    <t>MARSHALLS</t>
  </si>
  <si>
    <t>TOTAL</t>
  </si>
  <si>
    <t>On hand</t>
  </si>
  <si>
    <t>KR50</t>
  </si>
  <si>
    <t>Kr100</t>
  </si>
  <si>
    <t>Sheets</t>
  </si>
  <si>
    <t>To Vanessa</t>
  </si>
  <si>
    <t>Over</t>
  </si>
  <si>
    <t>nil</t>
  </si>
  <si>
    <t>Sold/issued</t>
  </si>
  <si>
    <t>Cost</t>
  </si>
  <si>
    <t>ON hand</t>
  </si>
  <si>
    <t>Short</t>
  </si>
  <si>
    <t>Nil</t>
  </si>
  <si>
    <t xml:space="preserve"> B6</t>
  </si>
  <si>
    <t>Peter Frangaskides</t>
  </si>
  <si>
    <t>N41</t>
  </si>
  <si>
    <t>CB2</t>
  </si>
  <si>
    <t>T</t>
  </si>
  <si>
    <t>Trevor Michael</t>
  </si>
  <si>
    <t>Mark Coventry</t>
  </si>
  <si>
    <t>NOVICES</t>
  </si>
  <si>
    <t>SORC B1</t>
  </si>
  <si>
    <t>SORC B2</t>
  </si>
  <si>
    <t>QUADS</t>
  </si>
  <si>
    <t>B3/B9</t>
  </si>
  <si>
    <t>1/1</t>
  </si>
  <si>
    <t>3/2</t>
  </si>
  <si>
    <t>Barry Lance Muirhead</t>
  </si>
  <si>
    <t>1st Rd TRM Dorvic Zambia</t>
  </si>
  <si>
    <t>3rd Rd Windhoek Namibia</t>
  </si>
  <si>
    <t>2nd Rd Ruwa Zimbabwe</t>
  </si>
  <si>
    <t>5th Rd  TDR Botswana</t>
  </si>
  <si>
    <t>4th Rd TDR Botswana</t>
  </si>
  <si>
    <t>6th Rd Francistown Botswana</t>
  </si>
  <si>
    <t>+260977797444</t>
  </si>
  <si>
    <t>siavongaboy@gmail.com</t>
  </si>
  <si>
    <t>+260968400543</t>
  </si>
  <si>
    <t>Marice Snr</t>
  </si>
  <si>
    <t>+260966176015</t>
  </si>
  <si>
    <t>reynardp@gmail.com</t>
  </si>
  <si>
    <t>+260974342093</t>
  </si>
  <si>
    <t>Gladys Pietersie</t>
  </si>
  <si>
    <t>+260975838166</t>
  </si>
  <si>
    <t>Reynard Pieterse</t>
  </si>
  <si>
    <t>matobovet.dan@gmail.com</t>
  </si>
  <si>
    <t>+260964630673</t>
  </si>
  <si>
    <t>+260977770799</t>
  </si>
  <si>
    <t>andrewspyron@yahoo.co.uk</t>
  </si>
  <si>
    <t>+260965899174</t>
  </si>
  <si>
    <t>Elicia Spyron</t>
  </si>
  <si>
    <t>+260966891155/+260977891155</t>
  </si>
  <si>
    <t>robm@rainbowinvest.com</t>
  </si>
  <si>
    <t>+260966860957</t>
  </si>
  <si>
    <t>Emilia Marsden</t>
  </si>
  <si>
    <t>+260966860217</t>
  </si>
  <si>
    <t>weezy820036@yahoo.com</t>
  </si>
  <si>
    <t>+260977328807</t>
  </si>
  <si>
    <t>Shaun Reeve</t>
  </si>
  <si>
    <t>mazleah@gmail.com</t>
  </si>
  <si>
    <t>+260979685961</t>
  </si>
  <si>
    <t>+26097379478</t>
  </si>
  <si>
    <t>Leah Reeve</t>
  </si>
  <si>
    <t>herdou@gmail.com</t>
  </si>
  <si>
    <t>+260968723272</t>
  </si>
  <si>
    <t>Lisa Donaldson</t>
  </si>
  <si>
    <t>;+260969455153</t>
  </si>
  <si>
    <t>michael.treyer@gmail.com</t>
  </si>
  <si>
    <t>+260976064231</t>
  </si>
  <si>
    <t>+260974409027</t>
  </si>
  <si>
    <t>mkcoventry@yahoo.com</t>
  </si>
  <si>
    <t>Jenna Coventry</t>
  </si>
  <si>
    <t>+260962158645</t>
  </si>
  <si>
    <t>muirheads98@gmail.com</t>
  </si>
  <si>
    <t>+260961771072</t>
  </si>
  <si>
    <t>Lorraine Muirhead</t>
  </si>
  <si>
    <t>;+260966980819</t>
  </si>
  <si>
    <t>Emma Reeve</t>
  </si>
  <si>
    <t>dereeve@zamtel.zm</t>
  </si>
  <si>
    <t>+260977531284</t>
  </si>
  <si>
    <t>Tatjana Treyer</t>
  </si>
  <si>
    <t xml:space="preserve">Michael Treyer </t>
  </si>
  <si>
    <t>09H00</t>
  </si>
  <si>
    <t>FIM AFRICA SORC Rnd 6 Botswana</t>
  </si>
  <si>
    <t>Signature</t>
  </si>
  <si>
    <t>Time Posted</t>
  </si>
  <si>
    <t>FIM AFRICA SORC Rnd 2 Zimbabwe</t>
  </si>
  <si>
    <t>FIM AFRICA SORC Rnd 3 Namibia</t>
  </si>
  <si>
    <t>FIM AFRICA SORC Rnd 4 Botswana</t>
  </si>
  <si>
    <t>FIM AFRICA SORC Rnd 5 Botswana</t>
  </si>
  <si>
    <t>FIM AFRICA SORC 2013</t>
  </si>
  <si>
    <t>Bikes B2</t>
  </si>
  <si>
    <t>Michael Treyer</t>
  </si>
  <si>
    <t>Theresa Street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</si>
</sst>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h:mm:ss;@"/>
    <numFmt numFmtId="171" formatCode="[$-409]dddd\,\ mmmm\ dd\,\ yyyy"/>
    <numFmt numFmtId="172" formatCode="[$-409]d\-mmm\-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6"/>
      <color indexed="8"/>
      <name val="Verdana"/>
      <family val="2"/>
    </font>
    <font>
      <b/>
      <sz val="26"/>
      <color indexed="10"/>
      <name val="Verdan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0"/>
      <color indexed="8"/>
      <name val="Arial"/>
      <family val="0"/>
    </font>
    <font>
      <sz val="10"/>
      <name val="Symbol"/>
      <family val="1"/>
    </font>
    <font>
      <sz val="7"/>
      <name val="Times New Roman"/>
      <family val="1"/>
    </font>
    <font>
      <sz val="26"/>
      <color indexed="8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56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2" fillId="0" borderId="11" xfId="56" applyFont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22" fillId="0" borderId="12" xfId="56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2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vertical="top"/>
    </xf>
    <xf numFmtId="164" fontId="21" fillId="0" borderId="17" xfId="0" applyNumberFormat="1" applyFont="1" applyBorder="1" applyAlignment="1">
      <alignment horizontal="center" vertical="top" wrapText="1"/>
    </xf>
    <xf numFmtId="164" fontId="21" fillId="0" borderId="18" xfId="0" applyNumberFormat="1" applyFont="1" applyBorder="1" applyAlignment="1">
      <alignment horizontal="center" vertical="top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20" xfId="56" applyFont="1" applyBorder="1" applyAlignment="1" applyProtection="1">
      <alignment/>
      <protection locked="0"/>
    </xf>
    <xf numFmtId="0" fontId="23" fillId="0" borderId="21" xfId="56" applyFont="1" applyBorder="1" applyAlignment="1" applyProtection="1">
      <alignment horizontal="left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left"/>
      <protection locked="0"/>
    </xf>
    <xf numFmtId="0" fontId="24" fillId="0" borderId="21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22" xfId="56" applyFont="1" applyBorder="1" applyAlignment="1" applyProtection="1">
      <alignment horizontal="left"/>
      <protection locked="0"/>
    </xf>
    <xf numFmtId="0" fontId="23" fillId="0" borderId="10" xfId="56" applyFont="1" applyBorder="1" applyAlignment="1" applyProtection="1">
      <alignment horizontal="left"/>
      <protection locked="0"/>
    </xf>
    <xf numFmtId="0" fontId="23" fillId="0" borderId="10" xfId="56" applyFont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Fill="1" applyBorder="1" applyAlignment="1" applyProtection="1">
      <alignment horizontal="left"/>
      <protection locked="0"/>
    </xf>
    <xf numFmtId="0" fontId="24" fillId="20" borderId="10" xfId="0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24" fillId="3" borderId="10" xfId="0" applyFont="1" applyFill="1" applyBorder="1" applyAlignment="1" applyProtection="1">
      <alignment horizontal="left"/>
      <protection locked="0"/>
    </xf>
    <xf numFmtId="0" fontId="24" fillId="25" borderId="10" xfId="0" applyFont="1" applyFill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169" fontId="28" fillId="0" borderId="0" xfId="42" applyNumberFormat="1" applyFont="1" applyBorder="1" applyAlignment="1">
      <alignment horizontal="right"/>
    </xf>
    <xf numFmtId="0" fontId="28" fillId="0" borderId="0" xfId="56" applyFont="1" applyBorder="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9" fillId="0" borderId="0" xfId="56" applyFont="1" applyBorder="1" applyAlignment="1">
      <alignment horizontal="center"/>
      <protection/>
    </xf>
    <xf numFmtId="0" fontId="29" fillId="0" borderId="0" xfId="0" applyFont="1" applyBorder="1" applyAlignment="1">
      <alignment horizontal="left"/>
    </xf>
    <xf numFmtId="0" fontId="28" fillId="0" borderId="0" xfId="56" applyFont="1" applyBorder="1" applyAlignment="1">
      <alignment horizontal="right"/>
      <protection/>
    </xf>
    <xf numFmtId="21" fontId="24" fillId="0" borderId="10" xfId="56" applyNumberFormat="1" applyFont="1" applyBorder="1" applyAlignment="1" applyProtection="1">
      <alignment horizontal="center"/>
      <protection locked="0"/>
    </xf>
    <xf numFmtId="0" fontId="22" fillId="0" borderId="12" xfId="56" applyFont="1" applyBorder="1" applyAlignment="1">
      <alignment horizontal="center" wrapText="1"/>
      <protection/>
    </xf>
    <xf numFmtId="0" fontId="22" fillId="0" borderId="24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22" fillId="0" borderId="25" xfId="56" applyFont="1" applyBorder="1" applyAlignment="1">
      <alignment horizontal="center"/>
      <protection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27" xfId="56" applyFont="1" applyBorder="1" applyAlignment="1">
      <alignment horizontal="center"/>
      <protection/>
    </xf>
    <xf numFmtId="21" fontId="22" fillId="0" borderId="28" xfId="56" applyNumberFormat="1" applyFont="1" applyBorder="1" applyAlignment="1">
      <alignment horizontal="center"/>
      <protection/>
    </xf>
    <xf numFmtId="21" fontId="22" fillId="0" borderId="29" xfId="56" applyNumberFormat="1" applyFont="1" applyBorder="1" applyAlignment="1">
      <alignment horizontal="center"/>
      <protection/>
    </xf>
    <xf numFmtId="21" fontId="22" fillId="0" borderId="30" xfId="56" applyNumberFormat="1" applyFont="1" applyBorder="1" applyAlignment="1">
      <alignment horizontal="center"/>
      <protection/>
    </xf>
    <xf numFmtId="21" fontId="22" fillId="0" borderId="31" xfId="56" applyNumberFormat="1" applyFont="1" applyBorder="1" applyAlignment="1">
      <alignment horizontal="center"/>
      <protection/>
    </xf>
    <xf numFmtId="21" fontId="22" fillId="0" borderId="32" xfId="56" applyNumberFormat="1" applyFont="1" applyBorder="1" applyAlignment="1">
      <alignment horizontal="center"/>
      <protection/>
    </xf>
    <xf numFmtId="169" fontId="23" fillId="0" borderId="23" xfId="42" applyNumberFormat="1" applyFont="1" applyBorder="1" applyAlignment="1" applyProtection="1">
      <alignment horizontal="right"/>
      <protection locked="0"/>
    </xf>
    <xf numFmtId="0" fontId="24" fillId="0" borderId="23" xfId="56" applyFont="1" applyBorder="1" applyAlignment="1" applyProtection="1">
      <alignment horizontal="center"/>
      <protection locked="0"/>
    </xf>
    <xf numFmtId="0" fontId="24" fillId="0" borderId="23" xfId="56" applyFont="1" applyFill="1" applyBorder="1" applyAlignment="1" applyProtection="1">
      <alignment horizontal="center"/>
      <protection locked="0"/>
    </xf>
    <xf numFmtId="0" fontId="24" fillId="0" borderId="21" xfId="56" applyFont="1" applyFill="1" applyBorder="1" applyAlignment="1" applyProtection="1">
      <alignment horizontal="center"/>
      <protection locked="0"/>
    </xf>
    <xf numFmtId="170" fontId="24" fillId="0" borderId="10" xfId="56" applyNumberFormat="1" applyFont="1" applyBorder="1" applyAlignment="1" applyProtection="1">
      <alignment horizontal="center"/>
      <protection locked="0"/>
    </xf>
    <xf numFmtId="21" fontId="31" fillId="0" borderId="10" xfId="56" applyNumberFormat="1" applyFont="1" applyBorder="1" applyAlignment="1" applyProtection="1">
      <alignment horizontal="center"/>
      <protection locked="0"/>
    </xf>
    <xf numFmtId="21" fontId="24" fillId="0" borderId="10" xfId="56" applyNumberFormat="1" applyFont="1" applyBorder="1" applyAlignment="1">
      <alignment horizontal="center"/>
      <protection/>
    </xf>
    <xf numFmtId="21" fontId="22" fillId="0" borderId="10" xfId="56" applyNumberFormat="1" applyFont="1" applyBorder="1" applyAlignment="1">
      <alignment horizontal="center"/>
      <protection/>
    </xf>
    <xf numFmtId="1" fontId="24" fillId="0" borderId="10" xfId="56" applyNumberFormat="1" applyFont="1" applyBorder="1" applyAlignment="1" applyProtection="1">
      <alignment horizontal="center"/>
      <protection locked="0"/>
    </xf>
    <xf numFmtId="169" fontId="23" fillId="0" borderId="10" xfId="42" applyNumberFormat="1" applyFont="1" applyBorder="1" applyAlignment="1" applyProtection="1">
      <alignment horizontal="right"/>
      <protection locked="0"/>
    </xf>
    <xf numFmtId="0" fontId="24" fillId="0" borderId="10" xfId="56" applyFont="1" applyBorder="1" applyAlignment="1" applyProtection="1">
      <alignment horizontal="center"/>
      <protection locked="0"/>
    </xf>
    <xf numFmtId="0" fontId="24" fillId="0" borderId="10" xfId="56" applyFont="1" applyFill="1" applyBorder="1" applyAlignment="1" applyProtection="1">
      <alignment horizontal="center"/>
      <protection locked="0"/>
    </xf>
    <xf numFmtId="21" fontId="23" fillId="0" borderId="0" xfId="56" applyNumberFormat="1" applyFont="1" applyBorder="1" applyAlignment="1">
      <alignment horizontal="left"/>
      <protection/>
    </xf>
    <xf numFmtId="169" fontId="23" fillId="0" borderId="0" xfId="42" applyNumberFormat="1" applyFont="1" applyBorder="1" applyAlignment="1">
      <alignment horizontal="right"/>
    </xf>
    <xf numFmtId="0" fontId="23" fillId="0" borderId="0" xfId="56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2" fillId="0" borderId="0" xfId="56" applyFont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33" xfId="0" applyFont="1" applyFill="1" applyBorder="1" applyAlignment="1" applyProtection="1">
      <alignment horizontal="left"/>
      <protection locked="0"/>
    </xf>
    <xf numFmtId="0" fontId="24" fillId="0" borderId="33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justify"/>
    </xf>
    <xf numFmtId="0" fontId="22" fillId="0" borderId="0" xfId="0" applyFont="1" applyFill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172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wrapText="1"/>
    </xf>
    <xf numFmtId="172" fontId="0" fillId="0" borderId="15" xfId="0" applyNumberFormat="1" applyBorder="1" applyAlignment="1">
      <alignment/>
    </xf>
    <xf numFmtId="172" fontId="24" fillId="0" borderId="21" xfId="0" applyNumberFormat="1" applyFont="1" applyFill="1" applyBorder="1" applyAlignment="1" applyProtection="1">
      <alignment horizontal="left"/>
      <protection locked="0"/>
    </xf>
    <xf numFmtId="172" fontId="24" fillId="0" borderId="10" xfId="0" applyNumberFormat="1" applyFont="1" applyFill="1" applyBorder="1" applyAlignment="1" applyProtection="1">
      <alignment horizontal="left"/>
      <protection locked="0"/>
    </xf>
    <xf numFmtId="172" fontId="24" fillId="0" borderId="33" xfId="0" applyNumberFormat="1" applyFont="1" applyFill="1" applyBorder="1" applyAlignment="1" applyProtection="1">
      <alignment horizontal="left"/>
      <protection locked="0"/>
    </xf>
    <xf numFmtId="172" fontId="24" fillId="20" borderId="10" xfId="0" applyNumberFormat="1" applyFont="1" applyFill="1" applyBorder="1" applyAlignment="1" applyProtection="1">
      <alignment horizontal="left"/>
      <protection locked="0"/>
    </xf>
    <xf numFmtId="172" fontId="22" fillId="0" borderId="0" xfId="0" applyNumberFormat="1" applyFont="1" applyFill="1" applyBorder="1" applyAlignment="1" applyProtection="1">
      <alignment horizontal="left"/>
      <protection locked="0"/>
    </xf>
    <xf numFmtId="172" fontId="22" fillId="0" borderId="10" xfId="0" applyNumberFormat="1" applyFont="1" applyFill="1" applyBorder="1" applyAlignment="1" applyProtection="1">
      <alignment horizontal="left"/>
      <protection locked="0"/>
    </xf>
    <xf numFmtId="172" fontId="21" fillId="0" borderId="0" xfId="0" applyNumberFormat="1" applyFont="1" applyAlignment="1">
      <alignment horizontal="justify"/>
    </xf>
    <xf numFmtId="0" fontId="33" fillId="20" borderId="10" xfId="52" applyFill="1" applyBorder="1" applyAlignment="1" applyProtection="1">
      <alignment horizontal="left"/>
      <protection locked="0"/>
    </xf>
    <xf numFmtId="0" fontId="24" fillId="20" borderId="10" xfId="0" applyFont="1" applyFill="1" applyBorder="1" applyAlignment="1" applyProtection="1" quotePrefix="1">
      <alignment horizontal="left"/>
      <protection locked="0"/>
    </xf>
    <xf numFmtId="0" fontId="33" fillId="0" borderId="10" xfId="52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 quotePrefix="1">
      <alignment horizontal="left"/>
      <protection locked="0"/>
    </xf>
    <xf numFmtId="0" fontId="33" fillId="0" borderId="33" xfId="52" applyFill="1" applyBorder="1" applyAlignment="1" applyProtection="1">
      <alignment horizontal="left"/>
      <protection locked="0"/>
    </xf>
    <xf numFmtId="0" fontId="24" fillId="0" borderId="33" xfId="0" applyFont="1" applyFill="1" applyBorder="1" applyAlignment="1" applyProtection="1" quotePrefix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4" fontId="21" fillId="0" borderId="0" xfId="44" applyFont="1" applyAlignment="1">
      <alignment horizontal="left"/>
    </xf>
    <xf numFmtId="1" fontId="24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3" fillId="0" borderId="21" xfId="56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23" fillId="0" borderId="22" xfId="56" applyFont="1" applyFill="1" applyBorder="1" applyAlignment="1" applyProtection="1">
      <alignment horizontal="left"/>
      <protection locked="0"/>
    </xf>
    <xf numFmtId="0" fontId="23" fillId="0" borderId="10" xfId="56" applyFont="1" applyFill="1" applyBorder="1" applyAlignment="1" applyProtection="1">
      <alignment horizontal="left"/>
      <protection locked="0"/>
    </xf>
    <xf numFmtId="0" fontId="23" fillId="0" borderId="10" xfId="56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wrapText="1"/>
    </xf>
    <xf numFmtId="0" fontId="23" fillId="0" borderId="22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169" fontId="23" fillId="0" borderId="10" xfId="42" applyNumberFormat="1" applyFont="1" applyBorder="1" applyAlignment="1">
      <alignment horizontal="right"/>
    </xf>
    <xf numFmtId="21" fontId="22" fillId="0" borderId="13" xfId="56" applyNumberFormat="1" applyFont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3" fillId="0" borderId="10" xfId="56" applyFont="1" applyBorder="1" applyAlignment="1">
      <alignment horizontal="center"/>
      <protection/>
    </xf>
    <xf numFmtId="0" fontId="22" fillId="0" borderId="34" xfId="56" applyFont="1" applyBorder="1" applyAlignment="1">
      <alignment horizontal="center"/>
      <protection/>
    </xf>
    <xf numFmtId="0" fontId="22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3" xfId="0" applyFont="1" applyBorder="1" applyAlignment="1">
      <alignment horizontal="center" wrapText="1"/>
    </xf>
    <xf numFmtId="0" fontId="22" fillId="0" borderId="24" xfId="56" applyFont="1" applyBorder="1" applyAlignment="1">
      <alignment horizontal="center"/>
      <protection/>
    </xf>
    <xf numFmtId="0" fontId="22" fillId="0" borderId="35" xfId="56" applyFont="1" applyBorder="1" applyAlignment="1">
      <alignment horizontal="center"/>
      <protection/>
    </xf>
    <xf numFmtId="21" fontId="22" fillId="0" borderId="36" xfId="56" applyNumberFormat="1" applyFont="1" applyBorder="1" applyAlignment="1">
      <alignment horizontal="center"/>
      <protection/>
    </xf>
    <xf numFmtId="21" fontId="22" fillId="0" borderId="37" xfId="56" applyNumberFormat="1" applyFont="1" applyBorder="1" applyAlignment="1">
      <alignment horizontal="center"/>
      <protection/>
    </xf>
    <xf numFmtId="21" fontId="22" fillId="0" borderId="33" xfId="56" applyNumberFormat="1" applyFont="1" applyBorder="1" applyAlignment="1">
      <alignment horizontal="center"/>
      <protection/>
    </xf>
    <xf numFmtId="21" fontId="22" fillId="0" borderId="35" xfId="56" applyNumberFormat="1" applyFont="1" applyBorder="1" applyAlignment="1">
      <alignment horizontal="center" wrapText="1"/>
      <protection/>
    </xf>
    <xf numFmtId="0" fontId="24" fillId="0" borderId="21" xfId="56" applyFont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2" fontId="24" fillId="0" borderId="10" xfId="56" applyNumberFormat="1" applyFont="1" applyFill="1" applyBorder="1" applyAlignment="1" applyProtection="1" quotePrefix="1">
      <alignment horizontal="center"/>
      <protection locked="0"/>
    </xf>
    <xf numFmtId="0" fontId="24" fillId="0" borderId="38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0" fillId="22" borderId="21" xfId="0" applyFill="1" applyBorder="1" applyAlignment="1" applyProtection="1">
      <alignment horizontal="center" vertical="center"/>
      <protection hidden="1"/>
    </xf>
    <xf numFmtId="0" fontId="21" fillId="0" borderId="2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3" fillId="0" borderId="21" xfId="56" applyFont="1" applyBorder="1" applyAlignment="1" applyProtection="1">
      <alignment horizontal="left"/>
      <protection locked="0"/>
    </xf>
    <xf numFmtId="0" fontId="24" fillId="0" borderId="21" xfId="56" applyFont="1" applyFill="1" applyBorder="1" applyAlignment="1" applyProtection="1">
      <alignment horizontal="center"/>
      <protection locked="0"/>
    </xf>
    <xf numFmtId="0" fontId="24" fillId="0" borderId="10" xfId="56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21" fontId="22" fillId="0" borderId="39" xfId="56" applyNumberFormat="1" applyFont="1" applyBorder="1" applyAlignment="1">
      <alignment horizontal="center"/>
      <protection/>
    </xf>
    <xf numFmtId="21" fontId="22" fillId="0" borderId="40" xfId="56" applyNumberFormat="1" applyFont="1" applyBorder="1" applyAlignment="1">
      <alignment horizontal="center"/>
      <protection/>
    </xf>
    <xf numFmtId="0" fontId="22" fillId="0" borderId="23" xfId="56" applyFont="1" applyBorder="1" applyAlignment="1">
      <alignment horizontal="center"/>
      <protection/>
    </xf>
    <xf numFmtId="0" fontId="22" fillId="0" borderId="41" xfId="56" applyFont="1" applyBorder="1" applyAlignment="1">
      <alignment horizontal="center"/>
      <protection/>
    </xf>
    <xf numFmtId="21" fontId="22" fillId="0" borderId="42" xfId="56" applyNumberFormat="1" applyFont="1" applyBorder="1" applyAlignment="1">
      <alignment horizontal="center" wrapText="1"/>
      <protection/>
    </xf>
    <xf numFmtId="21" fontId="22" fillId="0" borderId="43" xfId="56" applyNumberFormat="1" applyFont="1" applyBorder="1" applyAlignment="1">
      <alignment horizontal="center" wrapText="1"/>
      <protection/>
    </xf>
    <xf numFmtId="0" fontId="20" fillId="0" borderId="44" xfId="0" applyFont="1" applyBorder="1" applyAlignment="1">
      <alignment horizontal="left"/>
    </xf>
    <xf numFmtId="21" fontId="22" fillId="0" borderId="45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20</xdr:col>
      <xdr:colOff>371475</xdr:colOff>
      <xdr:row>2</xdr:row>
      <xdr:rowOff>85725</xdr:rowOff>
    </xdr:to>
    <xdr:pic>
      <xdr:nvPicPr>
        <xdr:cNvPr id="1" name="Picture 2" descr="FIM-AFRICA_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305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ascal.db.be" TargetMode="External" /><Relationship Id="rId2" Type="http://schemas.openxmlformats.org/officeDocument/2006/relationships/hyperlink" Target="mailto:frank.verhoestraete@gmail.com" TargetMode="External" /><Relationship Id="rId3" Type="http://schemas.openxmlformats.org/officeDocument/2006/relationships/hyperlink" Target="mailto:david2sousa@gmail.com" TargetMode="External" /><Relationship Id="rId4" Type="http://schemas.openxmlformats.org/officeDocument/2006/relationships/hyperlink" Target="mailto:frederic.schetter@gmail.com" TargetMode="External" /><Relationship Id="rId5" Type="http://schemas.openxmlformats.org/officeDocument/2006/relationships/hyperlink" Target="mailto:benoit@benco-lubum.com" TargetMode="External" /><Relationship Id="rId6" Type="http://schemas.openxmlformats.org/officeDocument/2006/relationships/hyperlink" Target="mailto:toukev@gmail.com" TargetMode="External" /><Relationship Id="rId7" Type="http://schemas.openxmlformats.org/officeDocument/2006/relationships/hyperlink" Target="mailto:alphonsegaet@hotmail.fr" TargetMode="External" /><Relationship Id="rId8" Type="http://schemas.openxmlformats.org/officeDocument/2006/relationships/hyperlink" Target="mailto:Mph450@gmail.com" TargetMode="External" /><Relationship Id="rId9" Type="http://schemas.openxmlformats.org/officeDocument/2006/relationships/hyperlink" Target="mailto:adriaan@jhi.co.zw" TargetMode="External" /><Relationship Id="rId10" Type="http://schemas.openxmlformats.org/officeDocument/2006/relationships/hyperlink" Target="mailto:holliday@microlink.zm" TargetMode="External" /><Relationship Id="rId11" Type="http://schemas.openxmlformats.org/officeDocument/2006/relationships/hyperlink" Target="mailto:runiparts@mweb.co.zw" TargetMode="External" /><Relationship Id="rId12" Type="http://schemas.openxmlformats.org/officeDocument/2006/relationships/hyperlink" Target="mailto:post@dakar.no" TargetMode="External" /><Relationship Id="rId13" Type="http://schemas.openxmlformats.org/officeDocument/2006/relationships/hyperlink" Target="mailto:ashford@zol.co.zw" TargetMode="External" /><Relationship Id="rId14" Type="http://schemas.openxmlformats.org/officeDocument/2006/relationships/hyperlink" Target="mailto:jimperry@zol.co.zw" TargetMode="External" /><Relationship Id="rId15" Type="http://schemas.openxmlformats.org/officeDocument/2006/relationships/hyperlink" Target="mailto:robert.truckcentre@gmail.com" TargetMode="External" /><Relationship Id="rId16" Type="http://schemas.openxmlformats.org/officeDocument/2006/relationships/hyperlink" Target="mailto:nbarrett@bwlog.com" TargetMode="External" /><Relationship Id="rId17" Type="http://schemas.openxmlformats.org/officeDocument/2006/relationships/hyperlink" Target="mailto:s.p.the-best@hotmail.com" TargetMode="External" /><Relationship Id="rId18" Type="http://schemas.openxmlformats.org/officeDocument/2006/relationships/hyperlink" Target="mailto:pym44@laposte.net" TargetMode="External" /><Relationship Id="rId19" Type="http://schemas.openxmlformats.org/officeDocument/2006/relationships/hyperlink" Target="mailto:tiger@earth.co.zw" TargetMode="External" /><Relationship Id="rId20" Type="http://schemas.openxmlformats.org/officeDocument/2006/relationships/hyperlink" Target="mailto:lufent@iwyafrica.com" TargetMode="External" /><Relationship Id="rId21" Type="http://schemas.openxmlformats.org/officeDocument/2006/relationships/hyperlink" Target="mailto:zamiffy@gmail.com" TargetMode="External" /><Relationship Id="rId22" Type="http://schemas.openxmlformats.org/officeDocument/2006/relationships/hyperlink" Target="mailto:matobovet@gmail.com" TargetMode="External" /><Relationship Id="rId23" Type="http://schemas.openxmlformats.org/officeDocument/2006/relationships/hyperlink" Target="mailto:mikeburatto@iconnect.zm" TargetMode="External" /><Relationship Id="rId24" Type="http://schemas.openxmlformats.org/officeDocument/2006/relationships/hyperlink" Target="mailto:wheelnuts13@gmail.com" TargetMode="External" /><Relationship Id="rId25" Type="http://schemas.openxmlformats.org/officeDocument/2006/relationships/hyperlink" Target="mailto:grantqzim@hotmail.com" TargetMode="External" /><Relationship Id="rId26" Type="http://schemas.openxmlformats.org/officeDocument/2006/relationships/hyperlink" Target="mailto:robertsinzambia@gmail.com" TargetMode="External" /><Relationship Id="rId27" Type="http://schemas.openxmlformats.org/officeDocument/2006/relationships/hyperlink" Target="mailto:whitfield.luke@gmail.com" TargetMode="External" /><Relationship Id="rId28" Type="http://schemas.openxmlformats.org/officeDocument/2006/relationships/hyperlink" Target="mailto:fredgarcao@gmail.com" TargetMode="External" /><Relationship Id="rId29" Type="http://schemas.openxmlformats.org/officeDocument/2006/relationships/hyperlink" Target="mailto:zamiffy@gmail.com" TargetMode="External" /><Relationship Id="rId30" Type="http://schemas.openxmlformats.org/officeDocument/2006/relationships/hyperlink" Target="mailto:siavongaboy@gmail.com" TargetMode="External" /><Relationship Id="rId31" Type="http://schemas.openxmlformats.org/officeDocument/2006/relationships/hyperlink" Target="mailto:reynardp@gmail.com" TargetMode="External" /><Relationship Id="rId32" Type="http://schemas.openxmlformats.org/officeDocument/2006/relationships/hyperlink" Target="mailto:matobovet.dan@gmail.com" TargetMode="External" /><Relationship Id="rId33" Type="http://schemas.openxmlformats.org/officeDocument/2006/relationships/hyperlink" Target="mailto:andrewspyron@yahoo.co.uk" TargetMode="External" /><Relationship Id="rId34" Type="http://schemas.openxmlformats.org/officeDocument/2006/relationships/hyperlink" Target="mailto:robm@rainbowinvest.com" TargetMode="External" /><Relationship Id="rId35" Type="http://schemas.openxmlformats.org/officeDocument/2006/relationships/hyperlink" Target="mailto:weezy820036@yahoo.com" TargetMode="External" /><Relationship Id="rId36" Type="http://schemas.openxmlformats.org/officeDocument/2006/relationships/hyperlink" Target="mailto:mazleah@gmail.com" TargetMode="External" /><Relationship Id="rId37" Type="http://schemas.openxmlformats.org/officeDocument/2006/relationships/hyperlink" Target="mailto:herdou@gmail.com" TargetMode="External" /><Relationship Id="rId38" Type="http://schemas.openxmlformats.org/officeDocument/2006/relationships/hyperlink" Target="mailto:michael.treyer@gmail.com" TargetMode="External" /><Relationship Id="rId39" Type="http://schemas.openxmlformats.org/officeDocument/2006/relationships/hyperlink" Target="mailto:mkcoventry@yahoo.com" TargetMode="External" /><Relationship Id="rId40" Type="http://schemas.openxmlformats.org/officeDocument/2006/relationships/hyperlink" Target="mailto:muirheads98@gmail.com" TargetMode="External" /><Relationship Id="rId41" Type="http://schemas.openxmlformats.org/officeDocument/2006/relationships/hyperlink" Target="mailto:dereeve@zamtel.zm" TargetMode="External" /><Relationship Id="rId42" Type="http://schemas.openxmlformats.org/officeDocument/2006/relationships/hyperlink" Target="mailto:zamiffy@gmail.com" TargetMode="External" /><Relationship Id="rId43" Type="http://schemas.openxmlformats.org/officeDocument/2006/relationships/hyperlink" Target="mailto:weezy820036@yahoo.com" TargetMode="External" /><Relationship Id="rId44" Type="http://schemas.openxmlformats.org/officeDocument/2006/relationships/hyperlink" Target="mailto:benoit@benco-lubum.com" TargetMode="External" /><Relationship Id="rId45" Type="http://schemas.openxmlformats.org/officeDocument/2006/relationships/hyperlink" Target="mailto:runiparts@mweb.co.zw" TargetMode="External" /><Relationship Id="rId46" Type="http://schemas.openxmlformats.org/officeDocument/2006/relationships/hyperlink" Target="mailto:Mph450@gmail.com" TargetMode="External" /><Relationship Id="rId47" Type="http://schemas.openxmlformats.org/officeDocument/2006/relationships/hyperlink" Target="mailto:grantqzim@hotmail.com" TargetMode="External" /><Relationship Id="rId48" Type="http://schemas.openxmlformats.org/officeDocument/2006/relationships/hyperlink" Target="mailto:andrewspyron@yahoo.co.uk" TargetMode="External" /><Relationship Id="rId49" Type="http://schemas.openxmlformats.org/officeDocument/2006/relationships/hyperlink" Target="mailto:robm@rainbowinvest.com" TargetMode="External" /><Relationship Id="rId50" Type="http://schemas.openxmlformats.org/officeDocument/2006/relationships/hyperlink" Target="mailto:mikeburatto@iconnect.zm" TargetMode="External" /><Relationship Id="rId5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76"/>
  <sheetViews>
    <sheetView tabSelected="1" workbookViewId="0" topLeftCell="A1">
      <pane xSplit="21" ySplit="9" topLeftCell="V10" activePane="bottomRight" state="frozen"/>
      <selection pane="topLeft" activeCell="A1" sqref="A1"/>
      <selection pane="topRight" activeCell="U1" sqref="U1"/>
      <selection pane="bottomLeft" activeCell="A10" sqref="A10"/>
      <selection pane="bottomRight" activeCell="A74" sqref="A69:IV74"/>
    </sheetView>
  </sheetViews>
  <sheetFormatPr defaultColWidth="9.140625" defaultRowHeight="12.75"/>
  <cols>
    <col min="1" max="1" width="3.7109375" style="0" customWidth="1"/>
    <col min="2" max="9" width="9.140625" style="0" hidden="1" customWidth="1"/>
    <col min="10" max="11" width="7.140625" style="127" hidden="1" customWidth="1"/>
    <col min="12" max="12" width="9.140625" style="0" hidden="1" customWidth="1"/>
    <col min="13" max="13" width="10.7109375" style="0" customWidth="1"/>
    <col min="15" max="16" width="9.140625" style="0" hidden="1" customWidth="1"/>
    <col min="17" max="17" width="7.140625" style="127" hidden="1" customWidth="1"/>
    <col min="18" max="19" width="10.57421875" style="0" hidden="1" customWidth="1"/>
    <col min="21" max="21" width="29.57421875" style="0" bestFit="1" customWidth="1"/>
    <col min="22" max="22" width="18.28125" style="105" customWidth="1"/>
    <col min="23" max="25" width="11.7109375" style="0" hidden="1" customWidth="1"/>
    <col min="26" max="26" width="13.7109375" style="0" hidden="1" customWidth="1"/>
    <col min="27" max="27" width="11.7109375" style="0" hidden="1" customWidth="1"/>
    <col min="28" max="28" width="7.140625" style="0" bestFit="1" customWidth="1"/>
    <col min="29" max="29" width="13.8515625" style="2" bestFit="1" customWidth="1"/>
    <col min="30" max="30" width="10.00390625" style="3" customWidth="1"/>
    <col min="31" max="32" width="10.140625" style="11" customWidth="1"/>
    <col min="33" max="33" width="10.28125" style="11" customWidth="1"/>
    <col min="34" max="35" width="10.140625" style="11" customWidth="1"/>
    <col min="36" max="36" width="9.7109375" style="11" bestFit="1" customWidth="1"/>
    <col min="37" max="37" width="5.57421875" style="11" bestFit="1" customWidth="1"/>
    <col min="38" max="38" width="8.28125" style="11" customWidth="1"/>
  </cols>
  <sheetData>
    <row r="1" spans="28:38" ht="92.25" customHeight="1">
      <c r="AB1" s="1" t="s">
        <v>391</v>
      </c>
      <c r="AE1" s="4"/>
      <c r="AF1" s="4"/>
      <c r="AG1" s="4"/>
      <c r="AH1" s="4"/>
      <c r="AI1" s="4"/>
      <c r="AJ1" s="4"/>
      <c r="AK1" s="4"/>
      <c r="AL1" s="4"/>
    </row>
    <row r="2" spans="30:38" ht="12.75">
      <c r="AD2" s="4"/>
      <c r="AE2" s="4"/>
      <c r="AF2" s="4"/>
      <c r="AG2" s="4"/>
      <c r="AH2" s="4"/>
      <c r="AI2" s="4"/>
      <c r="AJ2" s="4"/>
      <c r="AK2" s="4"/>
      <c r="AL2" s="4"/>
    </row>
    <row r="3" spans="30:38" ht="12.75">
      <c r="AD3" s="172" t="s">
        <v>11</v>
      </c>
      <c r="AE3" s="172"/>
      <c r="AF3" s="172"/>
      <c r="AG3" s="172"/>
      <c r="AH3" s="172"/>
      <c r="AI3" s="172"/>
      <c r="AJ3" s="172"/>
      <c r="AK3" s="172"/>
      <c r="AL3" s="172"/>
    </row>
    <row r="4" spans="30:38" ht="12.75">
      <c r="AD4" s="5"/>
      <c r="AE4" s="5"/>
      <c r="AF4" s="5"/>
      <c r="AG4" s="5"/>
      <c r="AH4" s="5"/>
      <c r="AI4" s="5"/>
      <c r="AJ4" s="5"/>
      <c r="AK4" s="5"/>
      <c r="AL4" s="5"/>
    </row>
    <row r="5" spans="30:38" ht="13.5" thickBot="1">
      <c r="AD5" s="6" t="s">
        <v>12</v>
      </c>
      <c r="AE5" s="7">
        <f aca="true" t="shared" si="0" ref="AE5:AJ5">COUNT(AE9:AE193)</f>
        <v>38</v>
      </c>
      <c r="AF5" s="7">
        <f t="shared" si="0"/>
        <v>0</v>
      </c>
      <c r="AG5" s="7">
        <f t="shared" si="0"/>
        <v>0</v>
      </c>
      <c r="AH5" s="7">
        <f t="shared" si="0"/>
        <v>0</v>
      </c>
      <c r="AI5" s="7">
        <f t="shared" si="0"/>
        <v>0</v>
      </c>
      <c r="AJ5" s="7">
        <f t="shared" si="0"/>
        <v>0</v>
      </c>
      <c r="AK5" s="5"/>
      <c r="AL5" s="5"/>
    </row>
    <row r="6" spans="13:30" ht="15.75" thickBot="1">
      <c r="M6" s="8"/>
      <c r="N6" s="9"/>
      <c r="O6" s="9"/>
      <c r="P6" s="9"/>
      <c r="Q6" s="9"/>
      <c r="R6" s="9"/>
      <c r="S6" s="9"/>
      <c r="T6" s="9"/>
      <c r="U6" s="9"/>
      <c r="V6" s="106"/>
      <c r="W6" s="9"/>
      <c r="X6" s="9"/>
      <c r="Y6" s="9"/>
      <c r="Z6" s="9"/>
      <c r="AA6" s="9"/>
      <c r="AB6" s="9"/>
      <c r="AC6" s="9"/>
      <c r="AD6" s="10"/>
    </row>
    <row r="7" spans="2:38" ht="64.5" thickBot="1">
      <c r="B7" t="s">
        <v>252</v>
      </c>
      <c r="C7" t="s">
        <v>19</v>
      </c>
      <c r="D7" t="s">
        <v>248</v>
      </c>
      <c r="E7" t="s">
        <v>249</v>
      </c>
      <c r="F7" t="s">
        <v>250</v>
      </c>
      <c r="G7" t="s">
        <v>251</v>
      </c>
      <c r="H7" t="s">
        <v>276</v>
      </c>
      <c r="I7" t="s">
        <v>277</v>
      </c>
      <c r="J7" s="130" t="s">
        <v>244</v>
      </c>
      <c r="K7" s="130" t="s">
        <v>243</v>
      </c>
      <c r="L7" t="s">
        <v>208</v>
      </c>
      <c r="M7" s="8" t="s">
        <v>13</v>
      </c>
      <c r="N7" s="9" t="s">
        <v>14</v>
      </c>
      <c r="O7" s="9" t="s">
        <v>101</v>
      </c>
      <c r="P7" s="9" t="s">
        <v>102</v>
      </c>
      <c r="Q7" s="12" t="s">
        <v>103</v>
      </c>
      <c r="R7" s="12" t="s">
        <v>104</v>
      </c>
      <c r="S7" s="12" t="s">
        <v>205</v>
      </c>
      <c r="T7" s="12" t="s">
        <v>15</v>
      </c>
      <c r="U7" s="9" t="s">
        <v>0</v>
      </c>
      <c r="V7" s="107" t="s">
        <v>96</v>
      </c>
      <c r="W7" s="12" t="s">
        <v>97</v>
      </c>
      <c r="X7" s="12" t="s">
        <v>98</v>
      </c>
      <c r="Y7" s="12" t="s">
        <v>99</v>
      </c>
      <c r="Z7" s="12" t="s">
        <v>100</v>
      </c>
      <c r="AA7" s="12" t="s">
        <v>99</v>
      </c>
      <c r="AB7" s="9" t="s">
        <v>16</v>
      </c>
      <c r="AC7" s="9" t="s">
        <v>17</v>
      </c>
      <c r="AD7" s="12" t="s">
        <v>18</v>
      </c>
      <c r="AE7" s="13" t="s">
        <v>330</v>
      </c>
      <c r="AF7" s="13" t="s">
        <v>332</v>
      </c>
      <c r="AG7" s="13" t="s">
        <v>331</v>
      </c>
      <c r="AH7" s="13" t="s">
        <v>334</v>
      </c>
      <c r="AI7" s="13" t="s">
        <v>333</v>
      </c>
      <c r="AJ7" s="13" t="s">
        <v>335</v>
      </c>
      <c r="AK7" s="14" t="s">
        <v>19</v>
      </c>
      <c r="AL7" s="15" t="s">
        <v>20</v>
      </c>
    </row>
    <row r="8" spans="13:38" ht="16.5" customHeight="1" thickBot="1" thickTop="1">
      <c r="M8" s="16"/>
      <c r="N8" s="17"/>
      <c r="O8" s="17">
        <f>2013-35</f>
        <v>1978</v>
      </c>
      <c r="P8" s="17">
        <f>2013-38</f>
        <v>1975</v>
      </c>
      <c r="Q8" s="128"/>
      <c r="R8" s="17"/>
      <c r="S8" s="17" t="s">
        <v>215</v>
      </c>
      <c r="T8" s="17"/>
      <c r="U8" s="17"/>
      <c r="V8" s="108"/>
      <c r="W8" s="17"/>
      <c r="X8" s="17"/>
      <c r="Y8" s="17"/>
      <c r="Z8" s="17"/>
      <c r="AA8" s="17"/>
      <c r="AB8" s="17"/>
      <c r="AC8" s="18"/>
      <c r="AD8" s="19"/>
      <c r="AE8" s="20">
        <v>41349</v>
      </c>
      <c r="AF8" s="21">
        <v>41413</v>
      </c>
      <c r="AG8" s="21">
        <v>41433</v>
      </c>
      <c r="AH8" s="21">
        <v>41445</v>
      </c>
      <c r="AI8" s="21">
        <v>41446</v>
      </c>
      <c r="AJ8" s="21">
        <v>41524</v>
      </c>
      <c r="AK8" s="22"/>
      <c r="AL8" s="23"/>
    </row>
    <row r="9" spans="13:38" ht="16.5" customHeight="1" thickTop="1">
      <c r="M9" s="24" t="s">
        <v>21</v>
      </c>
      <c r="N9" s="25"/>
      <c r="O9" s="25"/>
      <c r="P9" s="25"/>
      <c r="Q9" s="129"/>
      <c r="R9" s="25"/>
      <c r="S9" s="25"/>
      <c r="T9" s="26"/>
      <c r="U9" s="27" t="s">
        <v>54</v>
      </c>
      <c r="V9" s="109"/>
      <c r="W9" s="27"/>
      <c r="X9" s="27"/>
      <c r="Y9" s="27"/>
      <c r="Z9" s="27"/>
      <c r="AA9" s="27"/>
      <c r="AB9" s="26"/>
      <c r="AC9" s="26"/>
      <c r="AD9" s="28"/>
      <c r="AE9" s="29"/>
      <c r="AF9" s="30"/>
      <c r="AG9" s="30"/>
      <c r="AH9" s="31"/>
      <c r="AI9" s="32"/>
      <c r="AJ9" s="32"/>
      <c r="AK9" s="158">
        <v>0</v>
      </c>
      <c r="AL9" s="29"/>
    </row>
    <row r="10" spans="3:38" s="100" customFormat="1" ht="16.5" customHeight="1">
      <c r="C10" s="100">
        <f>SUM(D10:G10)</f>
        <v>415</v>
      </c>
      <c r="D10" s="100">
        <v>250</v>
      </c>
      <c r="E10" s="100">
        <v>115</v>
      </c>
      <c r="F10" s="100">
        <v>50</v>
      </c>
      <c r="H10" s="100" t="s">
        <v>206</v>
      </c>
      <c r="I10" s="100" t="s">
        <v>206</v>
      </c>
      <c r="J10" s="131">
        <v>4</v>
      </c>
      <c r="K10" s="131">
        <v>9</v>
      </c>
      <c r="L10" s="100" t="s">
        <v>206</v>
      </c>
      <c r="M10" s="132" t="s">
        <v>22</v>
      </c>
      <c r="N10" s="133">
        <v>200</v>
      </c>
      <c r="O10" s="133">
        <v>2</v>
      </c>
      <c r="P10" s="133">
        <v>2012</v>
      </c>
      <c r="Q10" s="134" t="s">
        <v>25</v>
      </c>
      <c r="R10" s="133" t="str">
        <f>IF(V10&gt;=27759,"Nil",+IF(V10&gt;=24838,"B6",+IF(V10&lt;=24837,"B4","Nil")))</f>
        <v>B4</v>
      </c>
      <c r="S10" s="133" t="s">
        <v>25</v>
      </c>
      <c r="T10" s="134">
        <v>100</v>
      </c>
      <c r="U10" s="36" t="s">
        <v>7</v>
      </c>
      <c r="V10" s="110">
        <v>23988</v>
      </c>
      <c r="W10" s="43" t="s">
        <v>114</v>
      </c>
      <c r="X10" s="118" t="s">
        <v>160</v>
      </c>
      <c r="Y10" s="119" t="s">
        <v>161</v>
      </c>
      <c r="Z10" s="43" t="s">
        <v>162</v>
      </c>
      <c r="AA10" s="119" t="s">
        <v>163</v>
      </c>
      <c r="AB10" s="37" t="s">
        <v>23</v>
      </c>
      <c r="AC10" s="37" t="s">
        <v>24</v>
      </c>
      <c r="AD10" s="37" t="str">
        <f>Q10</f>
        <v>B1</v>
      </c>
      <c r="AE10" s="39">
        <v>11</v>
      </c>
      <c r="AF10" s="39"/>
      <c r="AG10" s="40"/>
      <c r="AH10" s="40"/>
      <c r="AI10" s="40"/>
      <c r="AJ10" s="40"/>
      <c r="AK10" s="48">
        <f>SUM(AE10:AJ10)</f>
        <v>11</v>
      </c>
      <c r="AL10" s="48">
        <f>RANK(AK10,$AK$9:$AK$21,0)</f>
        <v>1</v>
      </c>
    </row>
    <row r="11" spans="2:38" ht="15.75" customHeight="1">
      <c r="B11">
        <v>88</v>
      </c>
      <c r="C11" s="100">
        <v>0</v>
      </c>
      <c r="D11">
        <v>250</v>
      </c>
      <c r="E11">
        <v>140</v>
      </c>
      <c r="F11">
        <v>50</v>
      </c>
      <c r="H11" t="s">
        <v>206</v>
      </c>
      <c r="I11" t="s">
        <v>206</v>
      </c>
      <c r="J11" s="127">
        <v>2</v>
      </c>
      <c r="K11" s="127">
        <v>3</v>
      </c>
      <c r="L11" t="s">
        <v>206</v>
      </c>
      <c r="M11" s="33" t="s">
        <v>28</v>
      </c>
      <c r="N11" s="34">
        <v>250</v>
      </c>
      <c r="O11" s="34">
        <v>4</v>
      </c>
      <c r="P11" s="34">
        <v>2007</v>
      </c>
      <c r="Q11" s="35" t="s">
        <v>25</v>
      </c>
      <c r="R11" s="34" t="str">
        <f>IF(V11&gt;=27759,"Nil",+IF(V11&gt;=24838,"B6",+IF(V11&lt;=24837,"B4","Nil")))</f>
        <v>Nil</v>
      </c>
      <c r="S11" s="34"/>
      <c r="T11" s="37">
        <v>134</v>
      </c>
      <c r="U11" s="43" t="s">
        <v>157</v>
      </c>
      <c r="V11" s="110">
        <v>32976</v>
      </c>
      <c r="W11" s="43" t="s">
        <v>114</v>
      </c>
      <c r="X11" s="118" t="s">
        <v>258</v>
      </c>
      <c r="Y11" s="119" t="s">
        <v>259</v>
      </c>
      <c r="Z11" s="43" t="s">
        <v>260</v>
      </c>
      <c r="AA11" s="119" t="s">
        <v>261</v>
      </c>
      <c r="AB11" s="37" t="s">
        <v>29</v>
      </c>
      <c r="AC11" s="37" t="s">
        <v>30</v>
      </c>
      <c r="AD11" s="37" t="str">
        <f>Q11</f>
        <v>B1</v>
      </c>
      <c r="AE11" s="7">
        <v>9</v>
      </c>
      <c r="AF11" s="40"/>
      <c r="AG11" s="30"/>
      <c r="AH11" s="48"/>
      <c r="AI11" s="7"/>
      <c r="AJ11" s="7"/>
      <c r="AK11" s="42">
        <f>SUM(AE11:AJ11)</f>
        <v>9</v>
      </c>
      <c r="AL11" s="48">
        <f aca="true" t="shared" si="1" ref="AL11:AL21">RANK(AK11,$AK$9:$AK$21,0)</f>
        <v>2</v>
      </c>
    </row>
    <row r="12" spans="3:38" ht="16.5" customHeight="1">
      <c r="C12" s="100">
        <f>SUM(D12:G12)</f>
        <v>0</v>
      </c>
      <c r="J12" s="127">
        <v>6</v>
      </c>
      <c r="K12" s="127">
        <v>10</v>
      </c>
      <c r="L12" t="s">
        <v>206</v>
      </c>
      <c r="M12" s="33" t="s">
        <v>22</v>
      </c>
      <c r="N12" s="34" t="s">
        <v>52</v>
      </c>
      <c r="O12" s="34">
        <v>4</v>
      </c>
      <c r="P12" s="34">
        <v>2009</v>
      </c>
      <c r="Q12" s="35" t="s">
        <v>25</v>
      </c>
      <c r="R12" s="34" t="str">
        <f>IF(V12&gt;=27759,"Nil",+IF(V12&gt;=24838,"B6",+IF(V12&lt;=24837,"B4","Nil")))</f>
        <v>Nil</v>
      </c>
      <c r="S12" s="34" t="s">
        <v>25</v>
      </c>
      <c r="T12" s="35">
        <v>777</v>
      </c>
      <c r="U12" s="43" t="s">
        <v>80</v>
      </c>
      <c r="V12" s="110">
        <v>30188</v>
      </c>
      <c r="W12" s="43"/>
      <c r="X12" s="118" t="s">
        <v>337</v>
      </c>
      <c r="Y12" s="119" t="s">
        <v>338</v>
      </c>
      <c r="Z12" s="43" t="s">
        <v>339</v>
      </c>
      <c r="AA12" s="119" t="s">
        <v>340</v>
      </c>
      <c r="AB12" s="37" t="s">
        <v>23</v>
      </c>
      <c r="AC12" s="37" t="s">
        <v>24</v>
      </c>
      <c r="AD12" s="37" t="str">
        <f>Q12</f>
        <v>B1</v>
      </c>
      <c r="AE12" s="38">
        <v>1</v>
      </c>
      <c r="AF12" s="39"/>
      <c r="AG12" s="57"/>
      <c r="AH12" s="40"/>
      <c r="AI12" s="41"/>
      <c r="AJ12" s="41"/>
      <c r="AK12" s="42">
        <f>SUM(AE12:AJ12)</f>
        <v>1</v>
      </c>
      <c r="AL12" s="48">
        <f t="shared" si="1"/>
        <v>3</v>
      </c>
    </row>
    <row r="13" spans="3:38" ht="16.5" customHeight="1">
      <c r="C13" s="100"/>
      <c r="M13" s="33"/>
      <c r="N13" s="34"/>
      <c r="O13" s="34"/>
      <c r="P13" s="34"/>
      <c r="Q13" s="35"/>
      <c r="R13" s="34"/>
      <c r="S13" s="34"/>
      <c r="T13" s="35"/>
      <c r="U13" s="43"/>
      <c r="V13" s="110"/>
      <c r="W13" s="43"/>
      <c r="X13" s="118"/>
      <c r="Y13" s="119"/>
      <c r="Z13" s="43"/>
      <c r="AA13" s="119"/>
      <c r="AB13" s="37"/>
      <c r="AC13" s="37"/>
      <c r="AD13" s="37"/>
      <c r="AE13" s="38"/>
      <c r="AF13" s="39"/>
      <c r="AG13" s="57"/>
      <c r="AH13" s="40"/>
      <c r="AI13" s="41"/>
      <c r="AJ13" s="41"/>
      <c r="AK13" s="42"/>
      <c r="AL13" s="48">
        <f t="shared" si="1"/>
        <v>4</v>
      </c>
    </row>
    <row r="14" spans="3:38" ht="16.5" customHeight="1" hidden="1">
      <c r="C14" s="100"/>
      <c r="M14" s="33"/>
      <c r="N14" s="34"/>
      <c r="O14" s="34"/>
      <c r="P14" s="34"/>
      <c r="Q14" s="35"/>
      <c r="R14" s="34"/>
      <c r="S14" s="34"/>
      <c r="T14" s="35"/>
      <c r="U14" s="43"/>
      <c r="V14" s="110"/>
      <c r="W14" s="43"/>
      <c r="X14" s="118"/>
      <c r="Y14" s="119"/>
      <c r="Z14" s="43"/>
      <c r="AA14" s="119"/>
      <c r="AB14" s="37"/>
      <c r="AC14" s="37"/>
      <c r="AD14" s="37"/>
      <c r="AE14" s="38"/>
      <c r="AF14" s="39"/>
      <c r="AG14" s="57"/>
      <c r="AH14" s="40"/>
      <c r="AI14" s="41"/>
      <c r="AJ14" s="41"/>
      <c r="AK14" s="42"/>
      <c r="AL14" s="48">
        <f t="shared" si="1"/>
        <v>4</v>
      </c>
    </row>
    <row r="15" spans="3:38" ht="16.5" customHeight="1" hidden="1">
      <c r="C15" s="100"/>
      <c r="M15" s="33"/>
      <c r="N15" s="34"/>
      <c r="O15" s="34"/>
      <c r="P15" s="34"/>
      <c r="Q15" s="35"/>
      <c r="R15" s="34"/>
      <c r="S15" s="34"/>
      <c r="T15" s="35"/>
      <c r="U15" s="43"/>
      <c r="V15" s="110"/>
      <c r="W15" s="43"/>
      <c r="X15" s="118"/>
      <c r="Y15" s="119"/>
      <c r="Z15" s="43"/>
      <c r="AA15" s="119"/>
      <c r="AB15" s="37"/>
      <c r="AC15" s="37"/>
      <c r="AD15" s="37"/>
      <c r="AE15" s="38"/>
      <c r="AF15" s="39"/>
      <c r="AG15" s="57"/>
      <c r="AH15" s="40"/>
      <c r="AI15" s="41"/>
      <c r="AJ15" s="41"/>
      <c r="AK15" s="42"/>
      <c r="AL15" s="48">
        <f t="shared" si="1"/>
        <v>4</v>
      </c>
    </row>
    <row r="16" spans="3:38" ht="16.5" customHeight="1" hidden="1">
      <c r="C16" s="100"/>
      <c r="M16" s="33"/>
      <c r="N16" s="34"/>
      <c r="O16" s="34"/>
      <c r="P16" s="34"/>
      <c r="Q16" s="35"/>
      <c r="R16" s="34"/>
      <c r="S16" s="34"/>
      <c r="T16" s="35"/>
      <c r="U16" s="43"/>
      <c r="V16" s="110"/>
      <c r="W16" s="43"/>
      <c r="X16" s="118"/>
      <c r="Y16" s="119"/>
      <c r="Z16" s="43"/>
      <c r="AA16" s="119"/>
      <c r="AB16" s="37"/>
      <c r="AC16" s="37"/>
      <c r="AD16" s="37"/>
      <c r="AE16" s="38"/>
      <c r="AF16" s="39"/>
      <c r="AG16" s="57"/>
      <c r="AH16" s="40"/>
      <c r="AI16" s="41"/>
      <c r="AJ16" s="41"/>
      <c r="AK16" s="42"/>
      <c r="AL16" s="48">
        <f t="shared" si="1"/>
        <v>4</v>
      </c>
    </row>
    <row r="17" spans="3:38" ht="16.5" customHeight="1" hidden="1">
      <c r="C17" s="100"/>
      <c r="M17" s="33"/>
      <c r="N17" s="34"/>
      <c r="O17" s="34"/>
      <c r="P17" s="34"/>
      <c r="Q17" s="35"/>
      <c r="R17" s="34"/>
      <c r="S17" s="34"/>
      <c r="T17" s="35"/>
      <c r="U17" s="43"/>
      <c r="V17" s="110"/>
      <c r="W17" s="43"/>
      <c r="X17" s="118"/>
      <c r="Y17" s="119"/>
      <c r="Z17" s="43"/>
      <c r="AA17" s="119"/>
      <c r="AB17" s="37"/>
      <c r="AC17" s="37"/>
      <c r="AD17" s="37"/>
      <c r="AE17" s="38"/>
      <c r="AF17" s="39"/>
      <c r="AG17" s="57"/>
      <c r="AH17" s="40"/>
      <c r="AI17" s="41"/>
      <c r="AJ17" s="41"/>
      <c r="AK17" s="42"/>
      <c r="AL17" s="48">
        <f t="shared" si="1"/>
        <v>4</v>
      </c>
    </row>
    <row r="18" spans="3:38" ht="16.5" customHeight="1" hidden="1">
      <c r="C18" s="100"/>
      <c r="M18" s="33"/>
      <c r="N18" s="34"/>
      <c r="O18" s="34"/>
      <c r="P18" s="34"/>
      <c r="Q18" s="35"/>
      <c r="R18" s="34"/>
      <c r="S18" s="34"/>
      <c r="T18" s="35"/>
      <c r="U18" s="43"/>
      <c r="V18" s="110"/>
      <c r="W18" s="43"/>
      <c r="X18" s="118"/>
      <c r="Y18" s="119"/>
      <c r="Z18" s="43"/>
      <c r="AA18" s="119"/>
      <c r="AB18" s="37"/>
      <c r="AC18" s="37"/>
      <c r="AD18" s="37"/>
      <c r="AE18" s="38"/>
      <c r="AF18" s="39"/>
      <c r="AG18" s="57"/>
      <c r="AH18" s="40"/>
      <c r="AI18" s="41"/>
      <c r="AJ18" s="41"/>
      <c r="AK18" s="42"/>
      <c r="AL18" s="48">
        <f t="shared" si="1"/>
        <v>4</v>
      </c>
    </row>
    <row r="19" spans="3:38" ht="16.5" customHeight="1" hidden="1">
      <c r="C19" s="100"/>
      <c r="M19" s="33"/>
      <c r="N19" s="34"/>
      <c r="O19" s="34"/>
      <c r="P19" s="34"/>
      <c r="Q19" s="35"/>
      <c r="R19" s="34"/>
      <c r="S19" s="34"/>
      <c r="T19" s="35"/>
      <c r="U19" s="43"/>
      <c r="V19" s="110"/>
      <c r="W19" s="43"/>
      <c r="X19" s="118"/>
      <c r="Y19" s="119"/>
      <c r="Z19" s="43"/>
      <c r="AA19" s="119"/>
      <c r="AB19" s="37"/>
      <c r="AC19" s="37"/>
      <c r="AD19" s="37"/>
      <c r="AE19" s="38"/>
      <c r="AF19" s="39"/>
      <c r="AG19" s="57"/>
      <c r="AH19" s="40"/>
      <c r="AI19" s="41"/>
      <c r="AJ19" s="41"/>
      <c r="AK19" s="42"/>
      <c r="AL19" s="48">
        <f t="shared" si="1"/>
        <v>4</v>
      </c>
    </row>
    <row r="20" spans="3:38" ht="16.5" customHeight="1" hidden="1">
      <c r="C20" s="100"/>
      <c r="M20" s="33"/>
      <c r="N20" s="34"/>
      <c r="O20" s="34"/>
      <c r="P20" s="34"/>
      <c r="Q20" s="35"/>
      <c r="R20" s="34"/>
      <c r="S20" s="34"/>
      <c r="T20" s="35"/>
      <c r="U20" s="43"/>
      <c r="V20" s="110"/>
      <c r="W20" s="43"/>
      <c r="X20" s="118"/>
      <c r="Y20" s="119"/>
      <c r="Z20" s="43"/>
      <c r="AA20" s="119"/>
      <c r="AB20" s="37"/>
      <c r="AC20" s="37"/>
      <c r="AD20" s="37"/>
      <c r="AE20" s="38"/>
      <c r="AF20" s="39"/>
      <c r="AG20" s="57"/>
      <c r="AH20" s="40"/>
      <c r="AI20" s="41"/>
      <c r="AJ20" s="41"/>
      <c r="AK20" s="42"/>
      <c r="AL20" s="48">
        <f t="shared" si="1"/>
        <v>4</v>
      </c>
    </row>
    <row r="21" spans="3:38" ht="16.5" customHeight="1" hidden="1">
      <c r="C21" s="100"/>
      <c r="M21" s="33"/>
      <c r="N21" s="34"/>
      <c r="O21" s="34"/>
      <c r="P21" s="34"/>
      <c r="Q21" s="35"/>
      <c r="R21" s="34"/>
      <c r="S21" s="34"/>
      <c r="T21" s="35"/>
      <c r="U21" s="43"/>
      <c r="V21" s="110"/>
      <c r="W21" s="43"/>
      <c r="X21" s="118"/>
      <c r="Y21" s="119"/>
      <c r="Z21" s="43"/>
      <c r="AA21" s="119"/>
      <c r="AB21" s="37"/>
      <c r="AC21" s="37"/>
      <c r="AD21" s="37"/>
      <c r="AE21" s="38"/>
      <c r="AF21" s="39"/>
      <c r="AG21" s="57"/>
      <c r="AH21" s="40"/>
      <c r="AI21" s="41"/>
      <c r="AJ21" s="41"/>
      <c r="AK21" s="42"/>
      <c r="AL21" s="48">
        <f t="shared" si="1"/>
        <v>4</v>
      </c>
    </row>
    <row r="22" spans="3:38" ht="16.5" customHeight="1">
      <c r="C22" s="100"/>
      <c r="M22" s="33" t="s">
        <v>392</v>
      </c>
      <c r="N22" s="34"/>
      <c r="O22" s="34"/>
      <c r="P22" s="34"/>
      <c r="Q22" s="35"/>
      <c r="R22" s="34"/>
      <c r="S22" s="34"/>
      <c r="T22" s="35"/>
      <c r="U22" s="43"/>
      <c r="V22" s="110"/>
      <c r="W22" s="43"/>
      <c r="X22" s="118"/>
      <c r="Y22" s="119"/>
      <c r="Z22" s="43"/>
      <c r="AA22" s="119"/>
      <c r="AB22" s="37"/>
      <c r="AC22" s="37"/>
      <c r="AD22" s="37"/>
      <c r="AE22" s="38"/>
      <c r="AF22" s="39"/>
      <c r="AG22" s="57"/>
      <c r="AH22" s="40"/>
      <c r="AI22" s="41"/>
      <c r="AJ22" s="41"/>
      <c r="AK22" s="42"/>
      <c r="AL22" s="7"/>
    </row>
    <row r="23" spans="2:38" ht="16.5" customHeight="1">
      <c r="B23">
        <v>80</v>
      </c>
      <c r="C23" s="100">
        <v>40</v>
      </c>
      <c r="D23">
        <v>250</v>
      </c>
      <c r="E23">
        <v>140</v>
      </c>
      <c r="F23">
        <v>50</v>
      </c>
      <c r="J23" s="127">
        <v>1</v>
      </c>
      <c r="K23" s="127">
        <v>1</v>
      </c>
      <c r="L23" t="s">
        <v>206</v>
      </c>
      <c r="M23" s="33" t="s">
        <v>22</v>
      </c>
      <c r="N23" s="34">
        <v>300</v>
      </c>
      <c r="O23" s="34">
        <v>2</v>
      </c>
      <c r="P23" s="34">
        <v>2008</v>
      </c>
      <c r="Q23" s="35" t="s">
        <v>26</v>
      </c>
      <c r="R23" s="34" t="str">
        <f aca="true" t="shared" si="2" ref="R23:R38">IF(V23&gt;=27759,"Nil",+IF(V23&gt;=24838,"B6",+IF(V23&lt;=24837,"B4","Nil")))</f>
        <v>Nil</v>
      </c>
      <c r="S23" s="34"/>
      <c r="T23" s="37" t="s">
        <v>168</v>
      </c>
      <c r="U23" s="43" t="s">
        <v>119</v>
      </c>
      <c r="V23" s="110">
        <v>28912</v>
      </c>
      <c r="W23" s="43" t="s">
        <v>107</v>
      </c>
      <c r="X23" s="118" t="s">
        <v>120</v>
      </c>
      <c r="Y23" s="119" t="s">
        <v>121</v>
      </c>
      <c r="Z23" s="43" t="s">
        <v>122</v>
      </c>
      <c r="AA23" s="119" t="s">
        <v>127</v>
      </c>
      <c r="AB23" s="37" t="s">
        <v>23</v>
      </c>
      <c r="AC23" s="37" t="s">
        <v>112</v>
      </c>
      <c r="AD23" s="37" t="str">
        <f aca="true" t="shared" si="3" ref="AD23:AD38">Q23</f>
        <v>B2</v>
      </c>
      <c r="AE23" s="7">
        <v>21</v>
      </c>
      <c r="AF23" s="39"/>
      <c r="AG23" s="159"/>
      <c r="AH23" s="46"/>
      <c r="AI23" s="47"/>
      <c r="AJ23" s="47"/>
      <c r="AK23" s="48">
        <f aca="true" t="shared" si="4" ref="AK23:AK49">SUM(AE23:AJ23)</f>
        <v>21</v>
      </c>
      <c r="AL23" s="48">
        <f aca="true" t="shared" si="5" ref="AL23:AL49">RANK(AK23,$AK$23:$AK$49,0)</f>
        <v>1</v>
      </c>
    </row>
    <row r="24" spans="3:38" ht="16.5" customHeight="1">
      <c r="C24" s="100">
        <f>SUM(D24:G24)</f>
        <v>430</v>
      </c>
      <c r="D24">
        <v>250</v>
      </c>
      <c r="E24">
        <v>130</v>
      </c>
      <c r="F24">
        <v>50</v>
      </c>
      <c r="G24" t="s">
        <v>255</v>
      </c>
      <c r="H24" t="s">
        <v>206</v>
      </c>
      <c r="I24" t="s">
        <v>206</v>
      </c>
      <c r="J24" s="127">
        <v>13</v>
      </c>
      <c r="K24" s="127">
        <v>10</v>
      </c>
      <c r="L24" t="s">
        <v>206</v>
      </c>
      <c r="M24" s="33" t="s">
        <v>22</v>
      </c>
      <c r="N24" s="34" t="s">
        <v>27</v>
      </c>
      <c r="O24" s="34">
        <v>4</v>
      </c>
      <c r="P24" s="34">
        <v>2012</v>
      </c>
      <c r="Q24" s="35" t="s">
        <v>26</v>
      </c>
      <c r="R24" s="34" t="str">
        <f t="shared" si="2"/>
        <v>Nil</v>
      </c>
      <c r="S24" s="34" t="s">
        <v>26</v>
      </c>
      <c r="T24" s="35" t="s">
        <v>275</v>
      </c>
      <c r="U24" s="43" t="s">
        <v>10</v>
      </c>
      <c r="V24" s="110">
        <v>29776</v>
      </c>
      <c r="W24" s="43" t="s">
        <v>107</v>
      </c>
      <c r="X24" s="118" t="s">
        <v>223</v>
      </c>
      <c r="Y24" s="119" t="s">
        <v>224</v>
      </c>
      <c r="Z24" s="43" t="s">
        <v>203</v>
      </c>
      <c r="AA24" s="43"/>
      <c r="AB24" s="37" t="s">
        <v>23</v>
      </c>
      <c r="AC24" s="37" t="s">
        <v>24</v>
      </c>
      <c r="AD24" s="37" t="str">
        <f t="shared" si="3"/>
        <v>B2</v>
      </c>
      <c r="AE24" s="7">
        <v>18</v>
      </c>
      <c r="AF24" s="40"/>
      <c r="AG24" s="48"/>
      <c r="AH24" s="48"/>
      <c r="AI24" s="7"/>
      <c r="AJ24" s="7"/>
      <c r="AK24" s="48">
        <f t="shared" si="4"/>
        <v>18</v>
      </c>
      <c r="AL24" s="48">
        <f t="shared" si="5"/>
        <v>2</v>
      </c>
    </row>
    <row r="25" spans="3:38" ht="16.5" customHeight="1">
      <c r="C25" s="100">
        <f>SUM(D25:G25)</f>
        <v>0</v>
      </c>
      <c r="J25" s="127">
        <v>10</v>
      </c>
      <c r="K25" s="127">
        <v>7</v>
      </c>
      <c r="L25" t="s">
        <v>206</v>
      </c>
      <c r="M25" s="33" t="s">
        <v>22</v>
      </c>
      <c r="N25" s="34" t="s">
        <v>27</v>
      </c>
      <c r="O25" s="34">
        <v>4</v>
      </c>
      <c r="P25" s="34">
        <v>2012</v>
      </c>
      <c r="Q25" s="35" t="s">
        <v>26</v>
      </c>
      <c r="R25" s="34" t="str">
        <f t="shared" si="2"/>
        <v>Nil</v>
      </c>
      <c r="S25" s="34" t="s">
        <v>26</v>
      </c>
      <c r="T25" s="37">
        <v>101</v>
      </c>
      <c r="U25" s="43" t="s">
        <v>51</v>
      </c>
      <c r="V25" s="110">
        <v>34933</v>
      </c>
      <c r="W25" s="43" t="s">
        <v>114</v>
      </c>
      <c r="X25" s="118" t="s">
        <v>346</v>
      </c>
      <c r="Y25" s="119" t="s">
        <v>347</v>
      </c>
      <c r="Z25" s="43" t="s">
        <v>228</v>
      </c>
      <c r="AA25" s="119" t="s">
        <v>348</v>
      </c>
      <c r="AB25" s="37" t="s">
        <v>23</v>
      </c>
      <c r="AC25" s="37" t="s">
        <v>24</v>
      </c>
      <c r="AD25" s="37" t="str">
        <f t="shared" si="3"/>
        <v>B2</v>
      </c>
      <c r="AE25" s="7">
        <v>16</v>
      </c>
      <c r="AF25" s="39"/>
      <c r="AG25" s="44"/>
      <c r="AH25" s="44"/>
      <c r="AI25" s="45"/>
      <c r="AJ25" s="45"/>
      <c r="AK25" s="48">
        <f t="shared" si="4"/>
        <v>16</v>
      </c>
      <c r="AL25" s="48">
        <f t="shared" si="5"/>
        <v>3</v>
      </c>
    </row>
    <row r="26" spans="3:38" ht="16.5" customHeight="1">
      <c r="C26" s="100">
        <f>SUM(D26:G26)</f>
        <v>515</v>
      </c>
      <c r="D26">
        <v>250</v>
      </c>
      <c r="E26">
        <v>215</v>
      </c>
      <c r="F26">
        <v>50</v>
      </c>
      <c r="H26" t="s">
        <v>206</v>
      </c>
      <c r="I26" t="s">
        <v>206</v>
      </c>
      <c r="J26" s="127">
        <v>8</v>
      </c>
      <c r="K26" s="127">
        <v>5</v>
      </c>
      <c r="L26" t="s">
        <v>206</v>
      </c>
      <c r="M26" s="33" t="s">
        <v>22</v>
      </c>
      <c r="N26" s="34">
        <v>300</v>
      </c>
      <c r="O26" s="34"/>
      <c r="P26" s="34"/>
      <c r="Q26" s="35" t="s">
        <v>26</v>
      </c>
      <c r="R26" s="34" t="str">
        <f t="shared" si="2"/>
        <v>Nil</v>
      </c>
      <c r="S26" s="34" t="s">
        <v>26</v>
      </c>
      <c r="T26" s="37">
        <v>88</v>
      </c>
      <c r="U26" s="43" t="s">
        <v>4</v>
      </c>
      <c r="V26" s="110">
        <v>28593</v>
      </c>
      <c r="W26" s="43"/>
      <c r="X26" s="43"/>
      <c r="Y26" s="43"/>
      <c r="Z26" s="43"/>
      <c r="AA26" s="43"/>
      <c r="AB26" s="37" t="s">
        <v>23</v>
      </c>
      <c r="AC26" s="37" t="s">
        <v>24</v>
      </c>
      <c r="AD26" s="37" t="str">
        <f t="shared" si="3"/>
        <v>B2</v>
      </c>
      <c r="AE26" s="7">
        <v>14</v>
      </c>
      <c r="AF26" s="48"/>
      <c r="AG26" s="48"/>
      <c r="AH26" s="48"/>
      <c r="AI26" s="7"/>
      <c r="AJ26" s="7"/>
      <c r="AK26" s="48">
        <f t="shared" si="4"/>
        <v>14</v>
      </c>
      <c r="AL26" s="48">
        <f t="shared" si="5"/>
        <v>4</v>
      </c>
    </row>
    <row r="27" spans="2:38" ht="16.5" customHeight="1">
      <c r="B27">
        <v>88</v>
      </c>
      <c r="C27" s="100">
        <v>0</v>
      </c>
      <c r="D27">
        <v>250</v>
      </c>
      <c r="E27">
        <v>140</v>
      </c>
      <c r="F27">
        <v>50</v>
      </c>
      <c r="H27" t="s">
        <v>206</v>
      </c>
      <c r="I27" t="s">
        <v>206</v>
      </c>
      <c r="J27" s="127">
        <v>12</v>
      </c>
      <c r="K27" s="127">
        <v>9</v>
      </c>
      <c r="L27" t="s">
        <v>206</v>
      </c>
      <c r="M27" s="33" t="s">
        <v>131</v>
      </c>
      <c r="N27" s="34">
        <v>450</v>
      </c>
      <c r="O27" s="34">
        <v>4</v>
      </c>
      <c r="P27" s="34">
        <v>2009</v>
      </c>
      <c r="Q27" s="35" t="s">
        <v>26</v>
      </c>
      <c r="R27" s="34" t="str">
        <f t="shared" si="2"/>
        <v>B4</v>
      </c>
      <c r="S27" s="34"/>
      <c r="T27" s="35">
        <v>139</v>
      </c>
      <c r="U27" s="36" t="s">
        <v>132</v>
      </c>
      <c r="V27" s="110">
        <v>22661</v>
      </c>
      <c r="W27" s="43" t="s">
        <v>107</v>
      </c>
      <c r="X27" s="118" t="s">
        <v>133</v>
      </c>
      <c r="Y27" s="119" t="s">
        <v>134</v>
      </c>
      <c r="Z27" s="43" t="s">
        <v>135</v>
      </c>
      <c r="AA27" s="119" t="s">
        <v>136</v>
      </c>
      <c r="AB27" s="37" t="s">
        <v>23</v>
      </c>
      <c r="AC27" s="37" t="s">
        <v>112</v>
      </c>
      <c r="AD27" s="37" t="str">
        <f t="shared" si="3"/>
        <v>B2</v>
      </c>
      <c r="AE27" s="38">
        <v>12</v>
      </c>
      <c r="AF27" s="39"/>
      <c r="AG27" s="39"/>
      <c r="AH27" s="40"/>
      <c r="AI27" s="41"/>
      <c r="AJ27" s="41"/>
      <c r="AK27" s="48">
        <f t="shared" si="4"/>
        <v>12</v>
      </c>
      <c r="AL27" s="48">
        <f t="shared" si="5"/>
        <v>5</v>
      </c>
    </row>
    <row r="28" spans="3:38" s="100" customFormat="1" ht="16.5" customHeight="1">
      <c r="C28" s="100">
        <f>SUM(D28:G28)</f>
        <v>440</v>
      </c>
      <c r="D28" s="100">
        <v>250</v>
      </c>
      <c r="E28" s="100">
        <v>140</v>
      </c>
      <c r="F28" s="100">
        <v>50</v>
      </c>
      <c r="H28" s="100" t="s">
        <v>206</v>
      </c>
      <c r="I28" s="100" t="s">
        <v>206</v>
      </c>
      <c r="J28" s="131">
        <v>20</v>
      </c>
      <c r="K28" s="131">
        <v>18</v>
      </c>
      <c r="L28" s="100" t="s">
        <v>206</v>
      </c>
      <c r="M28" s="132" t="s">
        <v>152</v>
      </c>
      <c r="N28" s="133">
        <v>300</v>
      </c>
      <c r="O28" s="133">
        <v>2</v>
      </c>
      <c r="P28" s="133">
        <v>2012</v>
      </c>
      <c r="Q28" s="134" t="s">
        <v>26</v>
      </c>
      <c r="R28" s="133" t="str">
        <f t="shared" si="2"/>
        <v>B4</v>
      </c>
      <c r="S28" s="133"/>
      <c r="T28" s="37">
        <v>17</v>
      </c>
      <c r="U28" s="36" t="s">
        <v>3</v>
      </c>
      <c r="V28" s="110">
        <v>20213</v>
      </c>
      <c r="W28" s="43" t="s">
        <v>164</v>
      </c>
      <c r="X28" s="118" t="s">
        <v>165</v>
      </c>
      <c r="Y28" s="119" t="s">
        <v>262</v>
      </c>
      <c r="Z28" s="43" t="s">
        <v>166</v>
      </c>
      <c r="AA28" s="119" t="s">
        <v>167</v>
      </c>
      <c r="AB28" s="37" t="s">
        <v>29</v>
      </c>
      <c r="AC28" s="37" t="s">
        <v>30</v>
      </c>
      <c r="AD28" s="37" t="str">
        <f t="shared" si="3"/>
        <v>B2</v>
      </c>
      <c r="AE28" s="48">
        <v>11</v>
      </c>
      <c r="AF28" s="40"/>
      <c r="AG28" s="48"/>
      <c r="AH28" s="48"/>
      <c r="AI28" s="48"/>
      <c r="AJ28" s="48"/>
      <c r="AK28" s="48">
        <f t="shared" si="4"/>
        <v>11</v>
      </c>
      <c r="AL28" s="48">
        <f t="shared" si="5"/>
        <v>6</v>
      </c>
    </row>
    <row r="29" spans="2:38" ht="16.5" customHeight="1">
      <c r="B29">
        <v>116</v>
      </c>
      <c r="C29" s="100">
        <v>0</v>
      </c>
      <c r="D29">
        <v>250</v>
      </c>
      <c r="E29">
        <v>280</v>
      </c>
      <c r="F29">
        <v>50</v>
      </c>
      <c r="H29" t="s">
        <v>206</v>
      </c>
      <c r="I29" t="s">
        <v>206</v>
      </c>
      <c r="J29" s="127">
        <v>3</v>
      </c>
      <c r="K29" s="127">
        <v>2</v>
      </c>
      <c r="L29" t="s">
        <v>206</v>
      </c>
      <c r="M29" s="33" t="s">
        <v>22</v>
      </c>
      <c r="N29" s="34">
        <v>350</v>
      </c>
      <c r="O29" s="34">
        <v>4</v>
      </c>
      <c r="P29" s="34">
        <v>2013</v>
      </c>
      <c r="Q29" s="35" t="s">
        <v>26</v>
      </c>
      <c r="R29" s="34" t="str">
        <f t="shared" si="2"/>
        <v>B6</v>
      </c>
      <c r="S29" s="34"/>
      <c r="T29" s="37">
        <v>827</v>
      </c>
      <c r="U29" s="55" t="s">
        <v>76</v>
      </c>
      <c r="V29" s="111">
        <v>27405</v>
      </c>
      <c r="W29" s="101" t="s">
        <v>143</v>
      </c>
      <c r="X29" s="120" t="s">
        <v>263</v>
      </c>
      <c r="Y29" s="121" t="s">
        <v>264</v>
      </c>
      <c r="Z29" s="101" t="s">
        <v>265</v>
      </c>
      <c r="AA29" s="121" t="s">
        <v>266</v>
      </c>
      <c r="AB29" s="102" t="s">
        <v>29</v>
      </c>
      <c r="AC29" s="37" t="s">
        <v>30</v>
      </c>
      <c r="AD29" s="37" t="str">
        <f t="shared" si="3"/>
        <v>B2</v>
      </c>
      <c r="AE29" s="38">
        <v>10</v>
      </c>
      <c r="AF29" s="39"/>
      <c r="AG29" s="39"/>
      <c r="AH29" s="40"/>
      <c r="AI29" s="41"/>
      <c r="AJ29" s="41"/>
      <c r="AK29" s="48">
        <f t="shared" si="4"/>
        <v>10</v>
      </c>
      <c r="AL29" s="48">
        <f t="shared" si="5"/>
        <v>7</v>
      </c>
    </row>
    <row r="30" spans="3:38" ht="16.5" customHeight="1">
      <c r="C30" s="100">
        <f>SUM(D30:G30)</f>
        <v>0</v>
      </c>
      <c r="J30" s="127">
        <v>18</v>
      </c>
      <c r="K30" s="127">
        <v>16</v>
      </c>
      <c r="M30" s="33" t="s">
        <v>22</v>
      </c>
      <c r="N30" s="34">
        <v>350</v>
      </c>
      <c r="O30" s="34">
        <v>4</v>
      </c>
      <c r="P30" s="34">
        <v>2013</v>
      </c>
      <c r="Q30" s="35" t="s">
        <v>26</v>
      </c>
      <c r="R30" s="34" t="str">
        <f t="shared" si="2"/>
        <v>B6</v>
      </c>
      <c r="S30" s="34" t="s">
        <v>26</v>
      </c>
      <c r="T30" s="37">
        <v>637</v>
      </c>
      <c r="U30" s="55" t="s">
        <v>82</v>
      </c>
      <c r="V30" s="110">
        <v>27392</v>
      </c>
      <c r="W30" s="43"/>
      <c r="X30" s="118" t="s">
        <v>349</v>
      </c>
      <c r="Y30" s="119" t="s">
        <v>350</v>
      </c>
      <c r="Z30" s="43" t="s">
        <v>351</v>
      </c>
      <c r="AA30" s="119" t="s">
        <v>352</v>
      </c>
      <c r="AB30" s="37" t="s">
        <v>23</v>
      </c>
      <c r="AC30" s="37" t="s">
        <v>24</v>
      </c>
      <c r="AD30" s="37" t="str">
        <f t="shared" si="3"/>
        <v>B2</v>
      </c>
      <c r="AE30" s="7">
        <v>9</v>
      </c>
      <c r="AF30" s="40"/>
      <c r="AG30" s="48"/>
      <c r="AH30" s="48"/>
      <c r="AI30" s="7"/>
      <c r="AJ30" s="7"/>
      <c r="AK30" s="48">
        <f t="shared" si="4"/>
        <v>9</v>
      </c>
      <c r="AL30" s="48">
        <f t="shared" si="5"/>
        <v>8</v>
      </c>
    </row>
    <row r="31" spans="3:38" ht="16.5" customHeight="1">
      <c r="C31" s="100">
        <f>SUM(D31:G31)</f>
        <v>440</v>
      </c>
      <c r="D31">
        <v>250</v>
      </c>
      <c r="E31">
        <v>140</v>
      </c>
      <c r="F31">
        <v>50</v>
      </c>
      <c r="H31" t="s">
        <v>206</v>
      </c>
      <c r="I31" t="s">
        <v>206</v>
      </c>
      <c r="J31" s="127">
        <v>16</v>
      </c>
      <c r="K31" s="127">
        <v>14</v>
      </c>
      <c r="L31" t="s">
        <v>206</v>
      </c>
      <c r="M31" s="33" t="s">
        <v>22</v>
      </c>
      <c r="N31" s="34">
        <v>300</v>
      </c>
      <c r="O31" s="34">
        <v>2</v>
      </c>
      <c r="P31" s="34">
        <v>2010</v>
      </c>
      <c r="Q31" s="35" t="s">
        <v>26</v>
      </c>
      <c r="R31" s="34" t="str">
        <f t="shared" si="2"/>
        <v>Nil</v>
      </c>
      <c r="S31" s="34"/>
      <c r="T31" s="37" t="s">
        <v>318</v>
      </c>
      <c r="U31" s="43" t="s">
        <v>218</v>
      </c>
      <c r="V31" s="110">
        <v>28524</v>
      </c>
      <c r="W31" s="43" t="s">
        <v>114</v>
      </c>
      <c r="X31" s="118" t="s">
        <v>213</v>
      </c>
      <c r="Y31" s="119" t="s">
        <v>214</v>
      </c>
      <c r="Z31" s="43" t="s">
        <v>216</v>
      </c>
      <c r="AA31" s="119" t="s">
        <v>217</v>
      </c>
      <c r="AB31" s="37" t="s">
        <v>29</v>
      </c>
      <c r="AC31" s="37" t="s">
        <v>30</v>
      </c>
      <c r="AD31" s="37" t="str">
        <f t="shared" si="3"/>
        <v>B2</v>
      </c>
      <c r="AE31" s="7">
        <v>8</v>
      </c>
      <c r="AF31" s="40"/>
      <c r="AG31" s="48"/>
      <c r="AH31" s="48"/>
      <c r="AI31" s="7"/>
      <c r="AJ31" s="7"/>
      <c r="AK31" s="48">
        <f t="shared" si="4"/>
        <v>8</v>
      </c>
      <c r="AL31" s="48">
        <f t="shared" si="5"/>
        <v>9</v>
      </c>
    </row>
    <row r="32" spans="3:38" ht="16.5" customHeight="1">
      <c r="C32" s="100">
        <f>SUM(D32:G32)</f>
        <v>530</v>
      </c>
      <c r="D32">
        <v>250</v>
      </c>
      <c r="E32">
        <v>230</v>
      </c>
      <c r="F32">
        <v>50</v>
      </c>
      <c r="H32" t="s">
        <v>206</v>
      </c>
      <c r="I32" t="s">
        <v>206</v>
      </c>
      <c r="J32" s="127">
        <v>5</v>
      </c>
      <c r="K32" s="127">
        <v>3</v>
      </c>
      <c r="L32" t="s">
        <v>206</v>
      </c>
      <c r="M32" s="33" t="s">
        <v>22</v>
      </c>
      <c r="N32" s="34">
        <v>250</v>
      </c>
      <c r="O32" s="34">
        <v>2</v>
      </c>
      <c r="P32" s="34">
        <v>2008</v>
      </c>
      <c r="Q32" s="35" t="s">
        <v>26</v>
      </c>
      <c r="R32" s="34" t="str">
        <f t="shared" si="2"/>
        <v>B4</v>
      </c>
      <c r="S32" s="34" t="s">
        <v>26</v>
      </c>
      <c r="T32" s="37" t="s">
        <v>81</v>
      </c>
      <c r="U32" s="43" t="s">
        <v>187</v>
      </c>
      <c r="V32" s="110"/>
      <c r="W32" s="43" t="s">
        <v>107</v>
      </c>
      <c r="X32" s="118" t="s">
        <v>188</v>
      </c>
      <c r="Y32" s="119" t="s">
        <v>189</v>
      </c>
      <c r="Z32" s="43" t="s">
        <v>190</v>
      </c>
      <c r="AA32" s="119" t="s">
        <v>191</v>
      </c>
      <c r="AB32" s="37" t="s">
        <v>23</v>
      </c>
      <c r="AC32" s="37" t="s">
        <v>24</v>
      </c>
      <c r="AD32" s="37" t="str">
        <f t="shared" si="3"/>
        <v>B2</v>
      </c>
      <c r="AE32" s="7">
        <v>7</v>
      </c>
      <c r="AF32" s="40"/>
      <c r="AG32" s="48"/>
      <c r="AH32" s="48"/>
      <c r="AI32" s="7"/>
      <c r="AJ32" s="7"/>
      <c r="AK32" s="48">
        <f t="shared" si="4"/>
        <v>7</v>
      </c>
      <c r="AL32" s="48">
        <f t="shared" si="5"/>
        <v>10</v>
      </c>
    </row>
    <row r="33" spans="2:38" ht="16.5" customHeight="1">
      <c r="B33">
        <v>24</v>
      </c>
      <c r="C33" s="100">
        <v>320</v>
      </c>
      <c r="D33">
        <v>250</v>
      </c>
      <c r="E33">
        <v>140</v>
      </c>
      <c r="F33">
        <v>50</v>
      </c>
      <c r="H33" t="s">
        <v>206</v>
      </c>
      <c r="I33" t="s">
        <v>206</v>
      </c>
      <c r="J33" s="127">
        <v>14</v>
      </c>
      <c r="K33" s="127">
        <v>11</v>
      </c>
      <c r="L33" t="s">
        <v>206</v>
      </c>
      <c r="M33" s="33" t="s">
        <v>28</v>
      </c>
      <c r="N33" s="34">
        <v>450</v>
      </c>
      <c r="O33" s="34">
        <v>4</v>
      </c>
      <c r="P33" s="34">
        <v>2008</v>
      </c>
      <c r="Q33" s="35" t="s">
        <v>26</v>
      </c>
      <c r="R33" s="34" t="str">
        <f t="shared" si="2"/>
        <v>B4</v>
      </c>
      <c r="S33" s="34"/>
      <c r="T33" s="37">
        <v>267</v>
      </c>
      <c r="U33" s="36" t="s">
        <v>72</v>
      </c>
      <c r="V33" s="110">
        <v>23584</v>
      </c>
      <c r="W33" s="43" t="s">
        <v>114</v>
      </c>
      <c r="X33" s="118" t="s">
        <v>153</v>
      </c>
      <c r="Y33" s="119" t="s">
        <v>154</v>
      </c>
      <c r="Z33" s="43" t="s">
        <v>155</v>
      </c>
      <c r="AA33" s="119" t="s">
        <v>156</v>
      </c>
      <c r="AB33" s="37" t="s">
        <v>29</v>
      </c>
      <c r="AC33" s="37" t="s">
        <v>30</v>
      </c>
      <c r="AD33" s="37" t="str">
        <f t="shared" si="3"/>
        <v>B2</v>
      </c>
      <c r="AE33" s="38">
        <v>6</v>
      </c>
      <c r="AF33" s="39"/>
      <c r="AG33" s="40"/>
      <c r="AH33" s="40"/>
      <c r="AI33" s="41"/>
      <c r="AJ33" s="41"/>
      <c r="AK33" s="48">
        <f t="shared" si="4"/>
        <v>6</v>
      </c>
      <c r="AL33" s="48">
        <f t="shared" si="5"/>
        <v>11</v>
      </c>
    </row>
    <row r="34" spans="3:38" ht="15.75" customHeight="1">
      <c r="C34" s="100">
        <f>SUM(D34:G34)</f>
        <v>0</v>
      </c>
      <c r="J34" s="127">
        <v>19</v>
      </c>
      <c r="K34" s="127">
        <v>17</v>
      </c>
      <c r="L34" t="s">
        <v>206</v>
      </c>
      <c r="M34" s="33" t="s">
        <v>22</v>
      </c>
      <c r="N34" s="34">
        <v>300</v>
      </c>
      <c r="O34" s="34">
        <v>2</v>
      </c>
      <c r="P34" s="34">
        <v>2012</v>
      </c>
      <c r="Q34" s="35" t="s">
        <v>26</v>
      </c>
      <c r="R34" s="34" t="str">
        <f t="shared" si="2"/>
        <v>B6</v>
      </c>
      <c r="S34" s="34" t="s">
        <v>26</v>
      </c>
      <c r="T34" s="37">
        <v>54</v>
      </c>
      <c r="U34" s="55" t="s">
        <v>182</v>
      </c>
      <c r="V34" s="110">
        <v>26719</v>
      </c>
      <c r="W34" s="43" t="s">
        <v>143</v>
      </c>
      <c r="X34" s="118" t="s">
        <v>353</v>
      </c>
      <c r="Y34" s="119" t="s">
        <v>354</v>
      </c>
      <c r="Z34" s="43" t="s">
        <v>355</v>
      </c>
      <c r="AA34" s="119" t="s">
        <v>356</v>
      </c>
      <c r="AB34" s="37" t="s">
        <v>23</v>
      </c>
      <c r="AC34" s="37" t="s">
        <v>24</v>
      </c>
      <c r="AD34" s="37" t="str">
        <f t="shared" si="3"/>
        <v>B2</v>
      </c>
      <c r="AE34" s="7">
        <v>1</v>
      </c>
      <c r="AF34" s="40"/>
      <c r="AG34" s="48"/>
      <c r="AH34" s="48"/>
      <c r="AI34" s="7"/>
      <c r="AJ34" s="7"/>
      <c r="AK34" s="48">
        <f t="shared" si="4"/>
        <v>1</v>
      </c>
      <c r="AL34" s="48">
        <f t="shared" si="5"/>
        <v>12</v>
      </c>
    </row>
    <row r="35" spans="3:38" ht="16.5" customHeight="1">
      <c r="C35" s="100">
        <f>SUM(D35:G35)</f>
        <v>115</v>
      </c>
      <c r="E35">
        <v>115</v>
      </c>
      <c r="J35" s="127">
        <v>9</v>
      </c>
      <c r="K35" s="127">
        <v>6</v>
      </c>
      <c r="M35" s="33" t="s">
        <v>50</v>
      </c>
      <c r="N35" s="34">
        <v>450</v>
      </c>
      <c r="O35" s="34">
        <v>4</v>
      </c>
      <c r="P35" s="34">
        <v>2007</v>
      </c>
      <c r="Q35" s="35" t="s">
        <v>26</v>
      </c>
      <c r="R35" s="34" t="str">
        <f t="shared" si="2"/>
        <v>Nil</v>
      </c>
      <c r="S35" s="34" t="s">
        <v>26</v>
      </c>
      <c r="T35" s="37">
        <v>117</v>
      </c>
      <c r="U35" s="43" t="s">
        <v>345</v>
      </c>
      <c r="V35" s="110">
        <v>28772</v>
      </c>
      <c r="W35" s="43" t="s">
        <v>107</v>
      </c>
      <c r="X35" s="118" t="s">
        <v>341</v>
      </c>
      <c r="Y35" s="119" t="s">
        <v>342</v>
      </c>
      <c r="Z35" s="43" t="s">
        <v>343</v>
      </c>
      <c r="AA35" s="119" t="s">
        <v>344</v>
      </c>
      <c r="AB35" s="37" t="s">
        <v>23</v>
      </c>
      <c r="AC35" s="37" t="s">
        <v>24</v>
      </c>
      <c r="AD35" s="37" t="str">
        <f t="shared" si="3"/>
        <v>B2</v>
      </c>
      <c r="AE35" s="7">
        <v>1</v>
      </c>
      <c r="AF35" s="40"/>
      <c r="AG35" s="48"/>
      <c r="AH35" s="48"/>
      <c r="AI35" s="7"/>
      <c r="AJ35" s="7"/>
      <c r="AK35" s="48">
        <f t="shared" si="4"/>
        <v>1</v>
      </c>
      <c r="AL35" s="48">
        <f t="shared" si="5"/>
        <v>12</v>
      </c>
    </row>
    <row r="36" spans="2:38" ht="16.5" customHeight="1">
      <c r="B36">
        <v>88</v>
      </c>
      <c r="C36" s="100">
        <v>0</v>
      </c>
      <c r="D36">
        <v>250</v>
      </c>
      <c r="E36">
        <v>140</v>
      </c>
      <c r="F36">
        <v>50</v>
      </c>
      <c r="G36" t="s">
        <v>255</v>
      </c>
      <c r="H36" t="s">
        <v>206</v>
      </c>
      <c r="I36" t="s">
        <v>78</v>
      </c>
      <c r="J36" s="127">
        <v>11</v>
      </c>
      <c r="K36" s="127">
        <v>8</v>
      </c>
      <c r="L36" t="s">
        <v>206</v>
      </c>
      <c r="M36" s="33" t="s">
        <v>22</v>
      </c>
      <c r="N36" s="34">
        <v>250</v>
      </c>
      <c r="O36" s="34">
        <v>2</v>
      </c>
      <c r="P36" s="34">
        <v>2010</v>
      </c>
      <c r="Q36" s="35" t="s">
        <v>26</v>
      </c>
      <c r="R36" s="34" t="str">
        <f t="shared" si="2"/>
        <v>Nil</v>
      </c>
      <c r="S36" s="34"/>
      <c r="T36" s="35">
        <v>125</v>
      </c>
      <c r="U36" s="43" t="s">
        <v>142</v>
      </c>
      <c r="V36" s="110">
        <v>31913</v>
      </c>
      <c r="W36" s="43" t="s">
        <v>143</v>
      </c>
      <c r="X36" s="118" t="s">
        <v>144</v>
      </c>
      <c r="Y36" s="119" t="s">
        <v>145</v>
      </c>
      <c r="Z36" s="43" t="s">
        <v>146</v>
      </c>
      <c r="AA36" s="119" t="s">
        <v>147</v>
      </c>
      <c r="AB36" s="37" t="s">
        <v>23</v>
      </c>
      <c r="AC36" s="37" t="s">
        <v>112</v>
      </c>
      <c r="AD36" s="37" t="str">
        <f t="shared" si="3"/>
        <v>B2</v>
      </c>
      <c r="AE36" s="38">
        <v>1</v>
      </c>
      <c r="AF36" s="57"/>
      <c r="AG36" s="39"/>
      <c r="AH36" s="40"/>
      <c r="AI36" s="41"/>
      <c r="AJ36" s="41"/>
      <c r="AK36" s="48">
        <f t="shared" si="4"/>
        <v>1</v>
      </c>
      <c r="AL36" s="48">
        <f t="shared" si="5"/>
        <v>12</v>
      </c>
    </row>
    <row r="37" spans="3:38" ht="16.5" customHeight="1">
      <c r="C37" s="100">
        <f>SUM(D37:G37)</f>
        <v>0</v>
      </c>
      <c r="H37" t="s">
        <v>206</v>
      </c>
      <c r="I37" t="s">
        <v>206</v>
      </c>
      <c r="J37" s="127">
        <v>15</v>
      </c>
      <c r="K37" s="127">
        <v>12</v>
      </c>
      <c r="L37" t="s">
        <v>206</v>
      </c>
      <c r="M37" s="33" t="s">
        <v>28</v>
      </c>
      <c r="N37" s="34">
        <v>450</v>
      </c>
      <c r="O37" s="34">
        <v>4</v>
      </c>
      <c r="P37" s="34">
        <v>2010</v>
      </c>
      <c r="Q37" s="35" t="s">
        <v>26</v>
      </c>
      <c r="R37" s="34" t="str">
        <f t="shared" si="2"/>
        <v>Nil</v>
      </c>
      <c r="S37" s="34"/>
      <c r="T37" s="37">
        <v>140</v>
      </c>
      <c r="U37" s="43" t="s">
        <v>192</v>
      </c>
      <c r="V37" s="110">
        <v>33881</v>
      </c>
      <c r="W37" s="43" t="s">
        <v>177</v>
      </c>
      <c r="X37" s="118" t="s">
        <v>193</v>
      </c>
      <c r="Y37" s="119" t="s">
        <v>194</v>
      </c>
      <c r="Z37" s="43" t="s">
        <v>195</v>
      </c>
      <c r="AA37" s="119" t="s">
        <v>196</v>
      </c>
      <c r="AB37" s="37" t="s">
        <v>23</v>
      </c>
      <c r="AC37" s="37" t="s">
        <v>112</v>
      </c>
      <c r="AD37" s="37" t="str">
        <f t="shared" si="3"/>
        <v>B2</v>
      </c>
      <c r="AE37" s="7">
        <v>1</v>
      </c>
      <c r="AF37" s="40"/>
      <c r="AG37" s="48"/>
      <c r="AH37" s="48"/>
      <c r="AI37" s="7"/>
      <c r="AJ37" s="7"/>
      <c r="AK37" s="48">
        <f t="shared" si="4"/>
        <v>1</v>
      </c>
      <c r="AL37" s="48">
        <f t="shared" si="5"/>
        <v>12</v>
      </c>
    </row>
    <row r="38" spans="3:38" ht="16.5" customHeight="1">
      <c r="C38" s="100">
        <f>SUM(D38:G38)</f>
        <v>440</v>
      </c>
      <c r="D38">
        <v>250</v>
      </c>
      <c r="E38">
        <v>140</v>
      </c>
      <c r="F38">
        <v>50</v>
      </c>
      <c r="H38" t="s">
        <v>206</v>
      </c>
      <c r="I38" t="s">
        <v>206</v>
      </c>
      <c r="J38" s="127">
        <v>17</v>
      </c>
      <c r="K38" s="127">
        <v>15</v>
      </c>
      <c r="M38" s="33" t="s">
        <v>22</v>
      </c>
      <c r="N38" s="34">
        <v>300</v>
      </c>
      <c r="O38" s="34">
        <v>2</v>
      </c>
      <c r="P38" s="34">
        <v>2013</v>
      </c>
      <c r="Q38" s="35" t="s">
        <v>26</v>
      </c>
      <c r="R38" s="34" t="str">
        <f t="shared" si="2"/>
        <v>B6</v>
      </c>
      <c r="S38" s="34" t="s">
        <v>26</v>
      </c>
      <c r="T38" s="37">
        <v>161</v>
      </c>
      <c r="U38" s="55" t="s">
        <v>9</v>
      </c>
      <c r="V38" s="110">
        <v>25183</v>
      </c>
      <c r="W38" s="43" t="s">
        <v>114</v>
      </c>
      <c r="X38" s="118" t="s">
        <v>230</v>
      </c>
      <c r="Y38" s="119" t="s">
        <v>231</v>
      </c>
      <c r="Z38" s="43" t="s">
        <v>232</v>
      </c>
      <c r="AA38" s="119" t="s">
        <v>233</v>
      </c>
      <c r="AB38" s="37" t="s">
        <v>23</v>
      </c>
      <c r="AC38" s="37" t="s">
        <v>24</v>
      </c>
      <c r="AD38" s="37" t="str">
        <f t="shared" si="3"/>
        <v>B2</v>
      </c>
      <c r="AE38" s="7">
        <v>1</v>
      </c>
      <c r="AF38" s="40"/>
      <c r="AG38" s="48"/>
      <c r="AH38" s="48"/>
      <c r="AI38" s="7"/>
      <c r="AJ38" s="7"/>
      <c r="AK38" s="48">
        <f t="shared" si="4"/>
        <v>1</v>
      </c>
      <c r="AL38" s="48">
        <f t="shared" si="5"/>
        <v>12</v>
      </c>
    </row>
    <row r="39" spans="3:38" ht="16.5" customHeight="1">
      <c r="C39" s="100"/>
      <c r="M39" s="33"/>
      <c r="N39" s="34"/>
      <c r="O39" s="34"/>
      <c r="P39" s="34"/>
      <c r="Q39" s="35"/>
      <c r="R39" s="34"/>
      <c r="S39" s="34"/>
      <c r="T39" s="37"/>
      <c r="U39" s="43"/>
      <c r="V39" s="110"/>
      <c r="W39" s="43"/>
      <c r="X39" s="118"/>
      <c r="Y39" s="119"/>
      <c r="Z39" s="43"/>
      <c r="AA39" s="119"/>
      <c r="AB39" s="37"/>
      <c r="AC39" s="37"/>
      <c r="AD39" s="37"/>
      <c r="AE39" s="7"/>
      <c r="AF39" s="31"/>
      <c r="AG39" s="48"/>
      <c r="AH39" s="48"/>
      <c r="AI39" s="7"/>
      <c r="AJ39" s="7"/>
      <c r="AK39" s="48">
        <f t="shared" si="4"/>
        <v>0</v>
      </c>
      <c r="AL39" s="48">
        <f t="shared" si="5"/>
        <v>17</v>
      </c>
    </row>
    <row r="40" spans="3:38" ht="16.5" customHeight="1" hidden="1">
      <c r="C40" s="100"/>
      <c r="M40" s="33"/>
      <c r="N40" s="34"/>
      <c r="O40" s="34"/>
      <c r="P40" s="34"/>
      <c r="Q40" s="35"/>
      <c r="R40" s="34"/>
      <c r="S40" s="34"/>
      <c r="T40" s="37"/>
      <c r="U40" s="43"/>
      <c r="V40" s="110"/>
      <c r="W40" s="43"/>
      <c r="X40" s="118"/>
      <c r="Y40" s="119"/>
      <c r="Z40" s="43"/>
      <c r="AA40" s="119"/>
      <c r="AB40" s="37"/>
      <c r="AC40" s="37"/>
      <c r="AD40" s="37"/>
      <c r="AE40" s="7"/>
      <c r="AF40" s="31"/>
      <c r="AG40" s="48"/>
      <c r="AH40" s="48"/>
      <c r="AI40" s="7"/>
      <c r="AJ40" s="7"/>
      <c r="AK40" s="48">
        <f t="shared" si="4"/>
        <v>0</v>
      </c>
      <c r="AL40" s="48">
        <f t="shared" si="5"/>
        <v>17</v>
      </c>
    </row>
    <row r="41" spans="3:38" ht="16.5" customHeight="1" hidden="1">
      <c r="C41" s="100"/>
      <c r="M41" s="33"/>
      <c r="N41" s="34"/>
      <c r="O41" s="34"/>
      <c r="P41" s="34"/>
      <c r="Q41" s="35"/>
      <c r="R41" s="34"/>
      <c r="S41" s="34"/>
      <c r="T41" s="37"/>
      <c r="U41" s="43"/>
      <c r="V41" s="110"/>
      <c r="W41" s="43"/>
      <c r="X41" s="118"/>
      <c r="Y41" s="119"/>
      <c r="Z41" s="43"/>
      <c r="AA41" s="119"/>
      <c r="AB41" s="37"/>
      <c r="AC41" s="37"/>
      <c r="AD41" s="37"/>
      <c r="AE41" s="7"/>
      <c r="AF41" s="31"/>
      <c r="AG41" s="48"/>
      <c r="AH41" s="48"/>
      <c r="AI41" s="7"/>
      <c r="AJ41" s="7"/>
      <c r="AK41" s="48">
        <f t="shared" si="4"/>
        <v>0</v>
      </c>
      <c r="AL41" s="48">
        <f t="shared" si="5"/>
        <v>17</v>
      </c>
    </row>
    <row r="42" spans="3:38" ht="16.5" customHeight="1" hidden="1">
      <c r="C42" s="100"/>
      <c r="M42" s="33"/>
      <c r="N42" s="34"/>
      <c r="O42" s="34"/>
      <c r="P42" s="34"/>
      <c r="Q42" s="35"/>
      <c r="R42" s="34"/>
      <c r="S42" s="34"/>
      <c r="T42" s="37"/>
      <c r="U42" s="43"/>
      <c r="V42" s="110"/>
      <c r="W42" s="43"/>
      <c r="X42" s="118"/>
      <c r="Y42" s="119"/>
      <c r="Z42" s="43"/>
      <c r="AA42" s="119"/>
      <c r="AB42" s="37"/>
      <c r="AC42" s="37"/>
      <c r="AD42" s="37"/>
      <c r="AE42" s="7"/>
      <c r="AF42" s="31"/>
      <c r="AG42" s="48"/>
      <c r="AH42" s="48"/>
      <c r="AI42" s="7"/>
      <c r="AJ42" s="7"/>
      <c r="AK42" s="48">
        <f t="shared" si="4"/>
        <v>0</v>
      </c>
      <c r="AL42" s="48">
        <f t="shared" si="5"/>
        <v>17</v>
      </c>
    </row>
    <row r="43" spans="3:38" ht="16.5" customHeight="1" hidden="1">
      <c r="C43" s="100"/>
      <c r="M43" s="33"/>
      <c r="N43" s="34"/>
      <c r="O43" s="34"/>
      <c r="P43" s="34"/>
      <c r="Q43" s="35"/>
      <c r="R43" s="34"/>
      <c r="S43" s="34"/>
      <c r="T43" s="37"/>
      <c r="U43" s="43"/>
      <c r="V43" s="110"/>
      <c r="W43" s="43"/>
      <c r="X43" s="118"/>
      <c r="Y43" s="119"/>
      <c r="Z43" s="43"/>
      <c r="AA43" s="119"/>
      <c r="AB43" s="37"/>
      <c r="AC43" s="37"/>
      <c r="AD43" s="37"/>
      <c r="AE43" s="7"/>
      <c r="AF43" s="31"/>
      <c r="AG43" s="48"/>
      <c r="AH43" s="48"/>
      <c r="AI43" s="7"/>
      <c r="AJ43" s="7"/>
      <c r="AK43" s="48">
        <f t="shared" si="4"/>
        <v>0</v>
      </c>
      <c r="AL43" s="48">
        <f t="shared" si="5"/>
        <v>17</v>
      </c>
    </row>
    <row r="44" spans="3:38" ht="16.5" customHeight="1" hidden="1">
      <c r="C44" s="100"/>
      <c r="M44" s="33"/>
      <c r="N44" s="34"/>
      <c r="O44" s="34"/>
      <c r="P44" s="34"/>
      <c r="Q44" s="35"/>
      <c r="R44" s="34"/>
      <c r="S44" s="34"/>
      <c r="T44" s="37"/>
      <c r="U44" s="43"/>
      <c r="V44" s="110"/>
      <c r="W44" s="43"/>
      <c r="X44" s="118"/>
      <c r="Y44" s="119"/>
      <c r="Z44" s="43"/>
      <c r="AA44" s="119"/>
      <c r="AB44" s="37"/>
      <c r="AC44" s="37"/>
      <c r="AD44" s="37"/>
      <c r="AE44" s="7"/>
      <c r="AF44" s="31"/>
      <c r="AG44" s="48"/>
      <c r="AH44" s="48"/>
      <c r="AI44" s="7"/>
      <c r="AJ44" s="7"/>
      <c r="AK44" s="48">
        <f t="shared" si="4"/>
        <v>0</v>
      </c>
      <c r="AL44" s="48">
        <f t="shared" si="5"/>
        <v>17</v>
      </c>
    </row>
    <row r="45" spans="3:38" ht="16.5" customHeight="1" hidden="1">
      <c r="C45" s="100"/>
      <c r="M45" s="33"/>
      <c r="N45" s="34"/>
      <c r="O45" s="34"/>
      <c r="P45" s="34"/>
      <c r="Q45" s="35"/>
      <c r="R45" s="34"/>
      <c r="S45" s="34"/>
      <c r="T45" s="37"/>
      <c r="U45" s="43"/>
      <c r="V45" s="110"/>
      <c r="W45" s="43"/>
      <c r="X45" s="118"/>
      <c r="Y45" s="119"/>
      <c r="Z45" s="43"/>
      <c r="AA45" s="119"/>
      <c r="AB45" s="37"/>
      <c r="AC45" s="37"/>
      <c r="AD45" s="37"/>
      <c r="AE45" s="7"/>
      <c r="AF45" s="31"/>
      <c r="AG45" s="48"/>
      <c r="AH45" s="48"/>
      <c r="AI45" s="7"/>
      <c r="AJ45" s="7"/>
      <c r="AK45" s="48">
        <f t="shared" si="4"/>
        <v>0</v>
      </c>
      <c r="AL45" s="48">
        <f t="shared" si="5"/>
        <v>17</v>
      </c>
    </row>
    <row r="46" spans="3:38" ht="16.5" customHeight="1" hidden="1">
      <c r="C46" s="100"/>
      <c r="M46" s="33"/>
      <c r="N46" s="34"/>
      <c r="O46" s="34"/>
      <c r="P46" s="34"/>
      <c r="Q46" s="35"/>
      <c r="R46" s="34"/>
      <c r="S46" s="34"/>
      <c r="T46" s="37"/>
      <c r="U46" s="43"/>
      <c r="V46" s="110"/>
      <c r="W46" s="43"/>
      <c r="X46" s="118"/>
      <c r="Y46" s="119"/>
      <c r="Z46" s="43"/>
      <c r="AA46" s="119"/>
      <c r="AB46" s="37"/>
      <c r="AC46" s="37"/>
      <c r="AD46" s="37"/>
      <c r="AE46" s="7"/>
      <c r="AF46" s="31"/>
      <c r="AG46" s="48"/>
      <c r="AH46" s="48"/>
      <c r="AI46" s="7"/>
      <c r="AJ46" s="7"/>
      <c r="AK46" s="48">
        <f t="shared" si="4"/>
        <v>0</v>
      </c>
      <c r="AL46" s="48">
        <f t="shared" si="5"/>
        <v>17</v>
      </c>
    </row>
    <row r="47" spans="3:38" ht="16.5" customHeight="1" hidden="1">
      <c r="C47" s="100"/>
      <c r="M47" s="33"/>
      <c r="N47" s="34"/>
      <c r="O47" s="34"/>
      <c r="P47" s="34"/>
      <c r="Q47" s="35"/>
      <c r="R47" s="34"/>
      <c r="S47" s="34"/>
      <c r="T47" s="37"/>
      <c r="U47" s="43"/>
      <c r="V47" s="110"/>
      <c r="W47" s="43"/>
      <c r="X47" s="118"/>
      <c r="Y47" s="119"/>
      <c r="Z47" s="43"/>
      <c r="AA47" s="119"/>
      <c r="AB47" s="37"/>
      <c r="AC47" s="37"/>
      <c r="AD47" s="37"/>
      <c r="AE47" s="7"/>
      <c r="AF47" s="31"/>
      <c r="AG47" s="48"/>
      <c r="AH47" s="48"/>
      <c r="AI47" s="7"/>
      <c r="AJ47" s="7"/>
      <c r="AK47" s="48">
        <f t="shared" si="4"/>
        <v>0</v>
      </c>
      <c r="AL47" s="48">
        <f t="shared" si="5"/>
        <v>17</v>
      </c>
    </row>
    <row r="48" spans="3:38" ht="16.5" customHeight="1" hidden="1">
      <c r="C48" s="100"/>
      <c r="M48" s="33"/>
      <c r="N48" s="34"/>
      <c r="O48" s="34"/>
      <c r="P48" s="34"/>
      <c r="Q48" s="35"/>
      <c r="R48" s="34"/>
      <c r="S48" s="34"/>
      <c r="T48" s="37"/>
      <c r="U48" s="43"/>
      <c r="V48" s="110"/>
      <c r="W48" s="43"/>
      <c r="X48" s="118"/>
      <c r="Y48" s="119"/>
      <c r="Z48" s="43"/>
      <c r="AA48" s="119"/>
      <c r="AB48" s="37"/>
      <c r="AC48" s="37"/>
      <c r="AD48" s="37"/>
      <c r="AE48" s="7"/>
      <c r="AF48" s="31"/>
      <c r="AG48" s="48"/>
      <c r="AH48" s="48"/>
      <c r="AI48" s="7"/>
      <c r="AJ48" s="7"/>
      <c r="AK48" s="48">
        <f t="shared" si="4"/>
        <v>0</v>
      </c>
      <c r="AL48" s="48">
        <f t="shared" si="5"/>
        <v>17</v>
      </c>
    </row>
    <row r="49" spans="3:38" ht="16.5" customHeight="1" hidden="1">
      <c r="C49" s="100"/>
      <c r="M49" s="33"/>
      <c r="N49" s="34"/>
      <c r="O49" s="34"/>
      <c r="P49" s="34"/>
      <c r="Q49" s="35"/>
      <c r="R49" s="34"/>
      <c r="S49" s="34"/>
      <c r="T49" s="37"/>
      <c r="U49" s="43"/>
      <c r="V49" s="110"/>
      <c r="W49" s="43"/>
      <c r="X49" s="118"/>
      <c r="Y49" s="119"/>
      <c r="Z49" s="43"/>
      <c r="AA49" s="119"/>
      <c r="AB49" s="37"/>
      <c r="AC49" s="37"/>
      <c r="AD49" s="37"/>
      <c r="AE49" s="7"/>
      <c r="AF49" s="31"/>
      <c r="AG49" s="48"/>
      <c r="AH49" s="48"/>
      <c r="AI49" s="7"/>
      <c r="AJ49" s="7"/>
      <c r="AK49" s="48">
        <f t="shared" si="4"/>
        <v>0</v>
      </c>
      <c r="AL49" s="48">
        <f t="shared" si="5"/>
        <v>17</v>
      </c>
    </row>
    <row r="50" spans="3:38" s="100" customFormat="1" ht="16.5" customHeight="1">
      <c r="C50" s="100">
        <f>SUM(D50:G50)</f>
        <v>0</v>
      </c>
      <c r="J50" s="131"/>
      <c r="K50" s="131"/>
      <c r="M50" s="132"/>
      <c r="N50" s="133"/>
      <c r="O50" s="133"/>
      <c r="P50" s="133"/>
      <c r="Q50" s="134"/>
      <c r="R50" s="133"/>
      <c r="S50" s="133"/>
      <c r="T50" s="37"/>
      <c r="U50" s="43" t="s">
        <v>246</v>
      </c>
      <c r="V50" s="110"/>
      <c r="W50" s="43"/>
      <c r="X50" s="118"/>
      <c r="Y50" s="119"/>
      <c r="Z50" s="43"/>
      <c r="AA50" s="119"/>
      <c r="AB50" s="37"/>
      <c r="AC50" s="37"/>
      <c r="AD50" s="37"/>
      <c r="AE50" s="48"/>
      <c r="AF50" s="31"/>
      <c r="AG50" s="48"/>
      <c r="AH50" s="48"/>
      <c r="AI50" s="48"/>
      <c r="AJ50" s="48"/>
      <c r="AK50" s="48"/>
      <c r="AL50" s="48"/>
    </row>
    <row r="51" spans="3:38" s="100" customFormat="1" ht="15.75" customHeight="1">
      <c r="C51" s="100">
        <f>SUM(D51:G51)</f>
        <v>0</v>
      </c>
      <c r="J51" s="131">
        <v>2</v>
      </c>
      <c r="K51" s="131">
        <v>3</v>
      </c>
      <c r="M51" s="132" t="s">
        <v>50</v>
      </c>
      <c r="N51" s="133">
        <v>300</v>
      </c>
      <c r="O51" s="133">
        <v>4</v>
      </c>
      <c r="P51" s="133">
        <v>2009</v>
      </c>
      <c r="Q51" s="134" t="s">
        <v>33</v>
      </c>
      <c r="R51" s="133" t="str">
        <f>IF(V51&gt;=27759,"Nil",+IF(V51&gt;=24838,"B6",+IF(V51&lt;=24837,"B4","Nil")))</f>
        <v>Nil</v>
      </c>
      <c r="S51" s="133" t="s">
        <v>234</v>
      </c>
      <c r="T51" s="37" t="s">
        <v>319</v>
      </c>
      <c r="U51" s="59" t="s">
        <v>204</v>
      </c>
      <c r="V51" s="110">
        <v>31038</v>
      </c>
      <c r="W51" s="43" t="s">
        <v>107</v>
      </c>
      <c r="X51" s="118" t="s">
        <v>357</v>
      </c>
      <c r="Y51" s="119" t="s">
        <v>358</v>
      </c>
      <c r="Z51" s="43" t="s">
        <v>273</v>
      </c>
      <c r="AA51" s="119" t="s">
        <v>274</v>
      </c>
      <c r="AB51" s="37" t="s">
        <v>23</v>
      </c>
      <c r="AC51" s="37" t="s">
        <v>24</v>
      </c>
      <c r="AD51" s="37" t="str">
        <f>Q51</f>
        <v>B3</v>
      </c>
      <c r="AE51" s="39">
        <v>21</v>
      </c>
      <c r="AF51" s="39"/>
      <c r="AG51" s="39"/>
      <c r="AH51" s="40"/>
      <c r="AI51" s="40"/>
      <c r="AJ51" s="40"/>
      <c r="AK51" s="48">
        <f>SUM(AE51:AJ51)</f>
        <v>21</v>
      </c>
      <c r="AL51" s="48">
        <f aca="true" t="shared" si="6" ref="AL51:AL58">RANK(AK51,$AK$51:$AK$12457,0)</f>
        <v>1</v>
      </c>
    </row>
    <row r="52" spans="3:38" s="100" customFormat="1" ht="15.75" customHeight="1">
      <c r="C52" s="100">
        <f>SUM(D52:G52)</f>
        <v>440</v>
      </c>
      <c r="D52" s="100">
        <v>250</v>
      </c>
      <c r="E52" s="100">
        <v>140</v>
      </c>
      <c r="F52" s="100">
        <v>50</v>
      </c>
      <c r="H52" s="100" t="s">
        <v>206</v>
      </c>
      <c r="I52" s="100" t="s">
        <v>206</v>
      </c>
      <c r="J52" s="131">
        <v>1</v>
      </c>
      <c r="K52" s="131">
        <v>1</v>
      </c>
      <c r="L52" s="100" t="s">
        <v>206</v>
      </c>
      <c r="M52" s="132" t="s">
        <v>28</v>
      </c>
      <c r="N52" s="133">
        <v>700</v>
      </c>
      <c r="O52" s="133">
        <v>4</v>
      </c>
      <c r="P52" s="133">
        <v>2010</v>
      </c>
      <c r="Q52" s="134" t="s">
        <v>33</v>
      </c>
      <c r="R52" s="133" t="str">
        <f>IF(V52&gt;=27759,"Nil",+IF(V52&gt;=24838,"B6",+IF(V52&lt;=24837,"B4","Nil")))</f>
        <v>B6</v>
      </c>
      <c r="S52" s="133"/>
      <c r="T52" s="37">
        <v>121</v>
      </c>
      <c r="U52" s="55" t="s">
        <v>148</v>
      </c>
      <c r="V52" s="110">
        <v>26834</v>
      </c>
      <c r="W52" s="43" t="s">
        <v>107</v>
      </c>
      <c r="X52" s="43"/>
      <c r="Y52" s="119" t="s">
        <v>149</v>
      </c>
      <c r="Z52" s="43" t="s">
        <v>150</v>
      </c>
      <c r="AA52" s="119" t="s">
        <v>151</v>
      </c>
      <c r="AB52" s="37" t="s">
        <v>23</v>
      </c>
      <c r="AC52" s="37" t="s">
        <v>112</v>
      </c>
      <c r="AD52" s="37" t="str">
        <f>Q52</f>
        <v>B3</v>
      </c>
      <c r="AE52" s="48">
        <v>18</v>
      </c>
      <c r="AF52" s="31"/>
      <c r="AG52" s="48"/>
      <c r="AH52" s="48"/>
      <c r="AI52" s="48"/>
      <c r="AJ52" s="48"/>
      <c r="AK52" s="48">
        <f>SUM(AE52:AJ52)</f>
        <v>18</v>
      </c>
      <c r="AL52" s="48">
        <f t="shared" si="6"/>
        <v>4</v>
      </c>
    </row>
    <row r="53" spans="3:38" s="100" customFormat="1" ht="15.75" customHeight="1">
      <c r="C53" s="100">
        <f>SUM(D53:G53)</f>
        <v>250</v>
      </c>
      <c r="D53" s="100">
        <v>250</v>
      </c>
      <c r="G53" s="100" t="s">
        <v>253</v>
      </c>
      <c r="H53" s="100" t="s">
        <v>206</v>
      </c>
      <c r="I53" s="100" t="s">
        <v>206</v>
      </c>
      <c r="J53" s="131">
        <v>3</v>
      </c>
      <c r="K53" s="131">
        <v>4</v>
      </c>
      <c r="M53" s="132" t="s">
        <v>50</v>
      </c>
      <c r="N53" s="133">
        <v>300</v>
      </c>
      <c r="O53" s="133">
        <v>4</v>
      </c>
      <c r="P53" s="133">
        <v>2009</v>
      </c>
      <c r="Q53" s="134" t="s">
        <v>33</v>
      </c>
      <c r="R53" s="133" t="str">
        <f>IF(V53&gt;=27759,"Nil",+IF(V53&gt;=24838,"B6",+IF(V53&lt;=24837,"B4","Nil")))</f>
        <v>B6</v>
      </c>
      <c r="S53" s="133" t="s">
        <v>234</v>
      </c>
      <c r="T53" s="37">
        <v>9</v>
      </c>
      <c r="U53" s="59" t="s">
        <v>203</v>
      </c>
      <c r="V53" s="110">
        <v>26616</v>
      </c>
      <c r="W53" s="43" t="s">
        <v>254</v>
      </c>
      <c r="X53" s="118" t="s">
        <v>223</v>
      </c>
      <c r="Y53" s="119" t="s">
        <v>336</v>
      </c>
      <c r="Z53" s="43" t="s">
        <v>10</v>
      </c>
      <c r="AA53" s="119" t="s">
        <v>224</v>
      </c>
      <c r="AB53" s="37" t="s">
        <v>23</v>
      </c>
      <c r="AC53" s="37" t="s">
        <v>24</v>
      </c>
      <c r="AD53" s="37" t="str">
        <f>Q53</f>
        <v>B3</v>
      </c>
      <c r="AE53" s="48">
        <v>16</v>
      </c>
      <c r="AF53" s="48"/>
      <c r="AG53" s="48"/>
      <c r="AH53" s="48"/>
      <c r="AI53" s="48"/>
      <c r="AJ53" s="48"/>
      <c r="AK53" s="48">
        <f aca="true" t="shared" si="7" ref="AK53:AK58">SUM(AE53:AJ53)</f>
        <v>16</v>
      </c>
      <c r="AL53" s="48">
        <f t="shared" si="6"/>
        <v>7</v>
      </c>
    </row>
    <row r="54" spans="10:38" s="100" customFormat="1" ht="15.75" customHeight="1">
      <c r="J54" s="131"/>
      <c r="K54" s="131"/>
      <c r="M54" s="132"/>
      <c r="N54" s="133"/>
      <c r="O54" s="133"/>
      <c r="P54" s="133"/>
      <c r="Q54" s="134"/>
      <c r="R54" s="133"/>
      <c r="S54" s="133"/>
      <c r="T54" s="37"/>
      <c r="U54" s="43"/>
      <c r="V54" s="110"/>
      <c r="W54" s="43"/>
      <c r="X54" s="118"/>
      <c r="Y54" s="119"/>
      <c r="Z54" s="43"/>
      <c r="AA54" s="119"/>
      <c r="AB54" s="37"/>
      <c r="AC54" s="37"/>
      <c r="AD54" s="37"/>
      <c r="AE54" s="48"/>
      <c r="AF54" s="30"/>
      <c r="AG54" s="48"/>
      <c r="AH54" s="48"/>
      <c r="AI54" s="48"/>
      <c r="AJ54" s="48"/>
      <c r="AK54" s="48">
        <f t="shared" si="7"/>
        <v>0</v>
      </c>
      <c r="AL54" s="48">
        <f t="shared" si="6"/>
        <v>30</v>
      </c>
    </row>
    <row r="55" spans="10:38" s="100" customFormat="1" ht="15.75" customHeight="1" hidden="1">
      <c r="J55" s="131"/>
      <c r="K55" s="131"/>
      <c r="M55" s="132"/>
      <c r="N55" s="133"/>
      <c r="O55" s="133"/>
      <c r="P55" s="133"/>
      <c r="Q55" s="134"/>
      <c r="R55" s="133"/>
      <c r="S55" s="133"/>
      <c r="T55" s="37"/>
      <c r="U55" s="43"/>
      <c r="V55" s="110"/>
      <c r="W55" s="43"/>
      <c r="X55" s="118"/>
      <c r="Y55" s="119"/>
      <c r="Z55" s="43"/>
      <c r="AA55" s="119"/>
      <c r="AB55" s="37"/>
      <c r="AC55" s="37"/>
      <c r="AD55" s="37"/>
      <c r="AE55" s="48"/>
      <c r="AF55" s="30"/>
      <c r="AG55" s="48"/>
      <c r="AH55" s="48"/>
      <c r="AI55" s="48"/>
      <c r="AJ55" s="48"/>
      <c r="AK55" s="48">
        <f t="shared" si="7"/>
        <v>0</v>
      </c>
      <c r="AL55" s="48">
        <f t="shared" si="6"/>
        <v>30</v>
      </c>
    </row>
    <row r="56" spans="10:38" s="100" customFormat="1" ht="15.75" customHeight="1" hidden="1">
      <c r="J56" s="131"/>
      <c r="K56" s="131"/>
      <c r="M56" s="132"/>
      <c r="N56" s="133"/>
      <c r="O56" s="133"/>
      <c r="P56" s="133"/>
      <c r="Q56" s="134"/>
      <c r="R56" s="133"/>
      <c r="S56" s="133"/>
      <c r="T56" s="37"/>
      <c r="U56" s="43"/>
      <c r="V56" s="110"/>
      <c r="W56" s="43"/>
      <c r="X56" s="118"/>
      <c r="Y56" s="119"/>
      <c r="Z56" s="43"/>
      <c r="AA56" s="119"/>
      <c r="AB56" s="37"/>
      <c r="AC56" s="37"/>
      <c r="AD56" s="37"/>
      <c r="AE56" s="48"/>
      <c r="AF56" s="30"/>
      <c r="AG56" s="48"/>
      <c r="AH56" s="48"/>
      <c r="AI56" s="48"/>
      <c r="AJ56" s="48"/>
      <c r="AK56" s="48">
        <f t="shared" si="7"/>
        <v>0</v>
      </c>
      <c r="AL56" s="48">
        <f t="shared" si="6"/>
        <v>30</v>
      </c>
    </row>
    <row r="57" spans="10:38" s="100" customFormat="1" ht="15.75" customHeight="1" hidden="1">
      <c r="J57" s="131"/>
      <c r="K57" s="131"/>
      <c r="M57" s="132"/>
      <c r="N57" s="133"/>
      <c r="O57" s="133"/>
      <c r="P57" s="133"/>
      <c r="Q57" s="134"/>
      <c r="R57" s="133"/>
      <c r="S57" s="133"/>
      <c r="T57" s="37"/>
      <c r="U57" s="43"/>
      <c r="V57" s="110"/>
      <c r="W57" s="43"/>
      <c r="X57" s="118"/>
      <c r="Y57" s="119"/>
      <c r="Z57" s="43"/>
      <c r="AA57" s="119"/>
      <c r="AB57" s="37"/>
      <c r="AC57" s="37"/>
      <c r="AD57" s="37"/>
      <c r="AE57" s="48"/>
      <c r="AF57" s="30"/>
      <c r="AG57" s="48"/>
      <c r="AH57" s="48"/>
      <c r="AI57" s="48"/>
      <c r="AJ57" s="48"/>
      <c r="AK57" s="48">
        <f t="shared" si="7"/>
        <v>0</v>
      </c>
      <c r="AL57" s="48">
        <f t="shared" si="6"/>
        <v>30</v>
      </c>
    </row>
    <row r="58" spans="10:38" s="100" customFormat="1" ht="15.75" customHeight="1" hidden="1">
      <c r="J58" s="131"/>
      <c r="K58" s="131"/>
      <c r="M58" s="132"/>
      <c r="N58" s="133"/>
      <c r="O58" s="133"/>
      <c r="P58" s="133"/>
      <c r="Q58" s="134"/>
      <c r="R58" s="133"/>
      <c r="S58" s="133"/>
      <c r="T58" s="37"/>
      <c r="U58" s="43"/>
      <c r="V58" s="110"/>
      <c r="W58" s="43"/>
      <c r="X58" s="118"/>
      <c r="Y58" s="119"/>
      <c r="Z58" s="43"/>
      <c r="AA58" s="119"/>
      <c r="AB58" s="37"/>
      <c r="AC58" s="37"/>
      <c r="AD58" s="37"/>
      <c r="AE58" s="48"/>
      <c r="AF58" s="30"/>
      <c r="AG58" s="48"/>
      <c r="AH58" s="48"/>
      <c r="AI58" s="48"/>
      <c r="AJ58" s="48"/>
      <c r="AK58" s="48">
        <f t="shared" si="7"/>
        <v>0</v>
      </c>
      <c r="AL58" s="48">
        <f t="shared" si="6"/>
        <v>30</v>
      </c>
    </row>
    <row r="59" spans="3:38" s="100" customFormat="1" ht="15.75" customHeight="1">
      <c r="C59" s="100">
        <f>SUM(D59:G59)</f>
        <v>0</v>
      </c>
      <c r="J59" s="131"/>
      <c r="K59" s="131"/>
      <c r="M59" s="132"/>
      <c r="N59" s="133"/>
      <c r="O59" s="133"/>
      <c r="P59" s="133"/>
      <c r="Q59" s="134"/>
      <c r="R59" s="133"/>
      <c r="S59" s="133"/>
      <c r="T59" s="37"/>
      <c r="U59" s="43" t="s">
        <v>245</v>
      </c>
      <c r="V59" s="110"/>
      <c r="W59" s="43"/>
      <c r="X59" s="43"/>
      <c r="Y59" s="119"/>
      <c r="Z59" s="43"/>
      <c r="AA59" s="119"/>
      <c r="AB59" s="37"/>
      <c r="AC59" s="37"/>
      <c r="AD59" s="37"/>
      <c r="AE59" s="48"/>
      <c r="AF59" s="31"/>
      <c r="AG59" s="48"/>
      <c r="AH59" s="48"/>
      <c r="AI59" s="48"/>
      <c r="AJ59" s="48"/>
      <c r="AK59" s="48"/>
      <c r="AL59" s="48"/>
    </row>
    <row r="60" spans="10:38" s="100" customFormat="1" ht="16.5" customHeight="1">
      <c r="J60" s="131">
        <v>14</v>
      </c>
      <c r="K60" s="131"/>
      <c r="M60" s="132" t="s">
        <v>22</v>
      </c>
      <c r="N60" s="133">
        <v>530</v>
      </c>
      <c r="O60" s="133">
        <v>4</v>
      </c>
      <c r="P60" s="133">
        <v>2008</v>
      </c>
      <c r="Q60" s="134" t="s">
        <v>238</v>
      </c>
      <c r="R60" s="133" t="str">
        <f aca="true" t="shared" si="8" ref="R60:R75">IF(V60&gt;=27759,"Nil",+IF(V60&gt;=24838,"B6",+IF(V60&lt;=24837,"B4","Nil")))</f>
        <v>B6</v>
      </c>
      <c r="S60" s="133"/>
      <c r="T60" s="37">
        <v>12</v>
      </c>
      <c r="U60" s="43" t="s">
        <v>382</v>
      </c>
      <c r="V60" s="110">
        <v>26970</v>
      </c>
      <c r="W60" s="43"/>
      <c r="X60" s="118" t="s">
        <v>368</v>
      </c>
      <c r="Y60" s="119" t="s">
        <v>369</v>
      </c>
      <c r="Z60" s="43" t="s">
        <v>381</v>
      </c>
      <c r="AA60" s="119" t="s">
        <v>370</v>
      </c>
      <c r="AB60" s="37" t="s">
        <v>23</v>
      </c>
      <c r="AC60" s="37" t="s">
        <v>24</v>
      </c>
      <c r="AD60" s="37" t="str">
        <f aca="true" t="shared" si="9" ref="AD60:AD75">Q60</f>
        <v>Nov</v>
      </c>
      <c r="AE60" s="48">
        <v>20</v>
      </c>
      <c r="AF60" s="31"/>
      <c r="AG60" s="48"/>
      <c r="AH60" s="48"/>
      <c r="AI60" s="48"/>
      <c r="AJ60" s="48"/>
      <c r="AK60" s="48">
        <f aca="true" t="shared" si="10" ref="AK60:AK76">SUM(AE60:AJ60)</f>
        <v>20</v>
      </c>
      <c r="AL60" s="48">
        <f aca="true" t="shared" si="11" ref="AL60:AL76">RANK(AK60,$AK$60:$AK$76,0)</f>
        <v>1</v>
      </c>
    </row>
    <row r="61" spans="3:38" s="100" customFormat="1" ht="16.5" customHeight="1">
      <c r="C61" s="100">
        <f>SUM(D61:G61)</f>
        <v>0</v>
      </c>
      <c r="J61" s="131">
        <v>3</v>
      </c>
      <c r="K61" s="131">
        <v>3</v>
      </c>
      <c r="M61" s="132" t="s">
        <v>50</v>
      </c>
      <c r="N61" s="133">
        <v>450</v>
      </c>
      <c r="O61" s="133">
        <v>4</v>
      </c>
      <c r="P61" s="133">
        <v>2008</v>
      </c>
      <c r="Q61" s="134" t="s">
        <v>238</v>
      </c>
      <c r="R61" s="133" t="str">
        <f t="shared" si="8"/>
        <v>B6</v>
      </c>
      <c r="S61" s="133"/>
      <c r="T61" s="37">
        <v>7</v>
      </c>
      <c r="U61" s="43" t="s">
        <v>359</v>
      </c>
      <c r="V61" s="110">
        <v>25854</v>
      </c>
      <c r="W61" s="43" t="s">
        <v>257</v>
      </c>
      <c r="X61" s="118" t="s">
        <v>360</v>
      </c>
      <c r="Y61" s="119" t="s">
        <v>362</v>
      </c>
      <c r="Z61" s="43" t="s">
        <v>363</v>
      </c>
      <c r="AA61" s="119" t="s">
        <v>361</v>
      </c>
      <c r="AB61" s="37" t="s">
        <v>23</v>
      </c>
      <c r="AC61" s="37" t="s">
        <v>24</v>
      </c>
      <c r="AD61" s="37" t="str">
        <f t="shared" si="9"/>
        <v>Nov</v>
      </c>
      <c r="AE61" s="48">
        <v>17</v>
      </c>
      <c r="AF61" s="31"/>
      <c r="AG61" s="48"/>
      <c r="AH61" s="48"/>
      <c r="AI61" s="48"/>
      <c r="AJ61" s="48"/>
      <c r="AK61" s="48">
        <f t="shared" si="10"/>
        <v>17</v>
      </c>
      <c r="AL61" s="48">
        <f t="shared" si="11"/>
        <v>2</v>
      </c>
    </row>
    <row r="62" spans="3:38" s="100" customFormat="1" ht="16.5" customHeight="1">
      <c r="C62" s="100">
        <f>SUM(D62:G62)</f>
        <v>0</v>
      </c>
      <c r="J62" s="131">
        <v>12</v>
      </c>
      <c r="K62" s="131">
        <v>12</v>
      </c>
      <c r="M62" s="132" t="s">
        <v>22</v>
      </c>
      <c r="N62" s="133">
        <v>350</v>
      </c>
      <c r="O62" s="133">
        <v>4</v>
      </c>
      <c r="P62" s="133">
        <v>2013</v>
      </c>
      <c r="Q62" s="134" t="s">
        <v>238</v>
      </c>
      <c r="R62" s="133" t="str">
        <f t="shared" si="8"/>
        <v>B6</v>
      </c>
      <c r="S62" s="133"/>
      <c r="T62" s="37">
        <v>42</v>
      </c>
      <c r="U62" s="43" t="s">
        <v>83</v>
      </c>
      <c r="V62" s="110">
        <v>25998</v>
      </c>
      <c r="W62" s="43" t="s">
        <v>107</v>
      </c>
      <c r="X62" s="118" t="s">
        <v>364</v>
      </c>
      <c r="Y62" s="119" t="s">
        <v>365</v>
      </c>
      <c r="Z62" s="43" t="s">
        <v>366</v>
      </c>
      <c r="AA62" s="43" t="s">
        <v>367</v>
      </c>
      <c r="AB62" s="37" t="s">
        <v>23</v>
      </c>
      <c r="AC62" s="37" t="s">
        <v>24</v>
      </c>
      <c r="AD62" s="37" t="str">
        <f t="shared" si="9"/>
        <v>Nov</v>
      </c>
      <c r="AE62" s="48">
        <v>15</v>
      </c>
      <c r="AF62" s="31"/>
      <c r="AG62" s="48"/>
      <c r="AH62" s="48"/>
      <c r="AI62" s="48"/>
      <c r="AJ62" s="48"/>
      <c r="AK62" s="48">
        <f t="shared" si="10"/>
        <v>15</v>
      </c>
      <c r="AL62" s="48">
        <f t="shared" si="11"/>
        <v>3</v>
      </c>
    </row>
    <row r="63" spans="4:38" s="100" customFormat="1" ht="16.5" customHeight="1">
      <c r="D63" s="100">
        <v>250</v>
      </c>
      <c r="J63" s="131">
        <v>16</v>
      </c>
      <c r="K63" s="131"/>
      <c r="M63" s="132" t="s">
        <v>22</v>
      </c>
      <c r="N63" s="133">
        <v>200</v>
      </c>
      <c r="O63" s="133">
        <v>2</v>
      </c>
      <c r="P63" s="133">
        <v>2010</v>
      </c>
      <c r="Q63" s="134" t="s">
        <v>238</v>
      </c>
      <c r="R63" s="133" t="str">
        <f t="shared" si="8"/>
        <v>B6</v>
      </c>
      <c r="S63" s="133"/>
      <c r="T63" s="37">
        <v>210</v>
      </c>
      <c r="U63" s="43" t="s">
        <v>329</v>
      </c>
      <c r="V63" s="110">
        <v>26920</v>
      </c>
      <c r="W63" s="43" t="s">
        <v>164</v>
      </c>
      <c r="X63" s="118" t="s">
        <v>374</v>
      </c>
      <c r="Y63" s="119" t="s">
        <v>375</v>
      </c>
      <c r="Z63" s="43" t="s">
        <v>376</v>
      </c>
      <c r="AA63" s="43" t="s">
        <v>377</v>
      </c>
      <c r="AB63" s="37" t="s">
        <v>23</v>
      </c>
      <c r="AC63" s="37" t="s">
        <v>24</v>
      </c>
      <c r="AD63" s="37" t="str">
        <f t="shared" si="9"/>
        <v>Nov</v>
      </c>
      <c r="AE63" s="48">
        <v>13</v>
      </c>
      <c r="AF63" s="31"/>
      <c r="AG63" s="48"/>
      <c r="AH63" s="48"/>
      <c r="AI63" s="48"/>
      <c r="AJ63" s="48"/>
      <c r="AK63" s="48">
        <f t="shared" si="10"/>
        <v>13</v>
      </c>
      <c r="AL63" s="48">
        <f t="shared" si="11"/>
        <v>4</v>
      </c>
    </row>
    <row r="64" spans="2:38" s="100" customFormat="1" ht="16.5" customHeight="1">
      <c r="B64" s="100">
        <v>88</v>
      </c>
      <c r="C64" s="100">
        <v>0</v>
      </c>
      <c r="D64" s="100">
        <v>250</v>
      </c>
      <c r="E64" s="100">
        <v>140</v>
      </c>
      <c r="F64" s="100">
        <v>50</v>
      </c>
      <c r="J64" s="131">
        <v>7</v>
      </c>
      <c r="K64" s="131">
        <v>7</v>
      </c>
      <c r="L64" s="100" t="s">
        <v>206</v>
      </c>
      <c r="M64" s="132" t="s">
        <v>50</v>
      </c>
      <c r="N64" s="133" t="s">
        <v>52</v>
      </c>
      <c r="O64" s="133">
        <v>4</v>
      </c>
      <c r="P64" s="133">
        <v>2013</v>
      </c>
      <c r="Q64" s="134" t="s">
        <v>238</v>
      </c>
      <c r="R64" s="133" t="str">
        <f t="shared" si="8"/>
        <v>B6</v>
      </c>
      <c r="S64" s="133"/>
      <c r="T64" s="134">
        <v>122</v>
      </c>
      <c r="U64" s="43" t="s">
        <v>128</v>
      </c>
      <c r="V64" s="110">
        <v>26709</v>
      </c>
      <c r="W64" s="43" t="s">
        <v>107</v>
      </c>
      <c r="X64" s="118" t="s">
        <v>129</v>
      </c>
      <c r="Y64" s="119" t="s">
        <v>130</v>
      </c>
      <c r="Z64" s="43"/>
      <c r="AA64" s="43"/>
      <c r="AB64" s="37" t="s">
        <v>23</v>
      </c>
      <c r="AC64" s="37" t="s">
        <v>112</v>
      </c>
      <c r="AD64" s="37" t="str">
        <f t="shared" si="9"/>
        <v>Nov</v>
      </c>
      <c r="AE64" s="39">
        <v>11</v>
      </c>
      <c r="AF64" s="57"/>
      <c r="AG64" s="39"/>
      <c r="AH64" s="40"/>
      <c r="AI64" s="40"/>
      <c r="AJ64" s="40"/>
      <c r="AK64" s="48">
        <f t="shared" si="10"/>
        <v>11</v>
      </c>
      <c r="AL64" s="48">
        <f t="shared" si="11"/>
        <v>5</v>
      </c>
    </row>
    <row r="65" spans="4:38" s="100" customFormat="1" ht="16.5" customHeight="1">
      <c r="D65" s="100">
        <v>250</v>
      </c>
      <c r="G65" s="100">
        <v>100</v>
      </c>
      <c r="J65" s="131">
        <v>15</v>
      </c>
      <c r="K65" s="131"/>
      <c r="M65" s="132" t="s">
        <v>50</v>
      </c>
      <c r="N65" s="133">
        <v>230</v>
      </c>
      <c r="O65" s="133">
        <v>4</v>
      </c>
      <c r="P65" s="133"/>
      <c r="Q65" s="134" t="s">
        <v>238</v>
      </c>
      <c r="R65" s="133" t="str">
        <f t="shared" si="8"/>
        <v>Nil</v>
      </c>
      <c r="S65" s="133"/>
      <c r="T65" s="37" t="s">
        <v>317</v>
      </c>
      <c r="U65" s="43" t="s">
        <v>321</v>
      </c>
      <c r="V65" s="110">
        <v>28344</v>
      </c>
      <c r="W65" s="43" t="s">
        <v>107</v>
      </c>
      <c r="X65" s="118" t="s">
        <v>371</v>
      </c>
      <c r="Y65" s="119" t="s">
        <v>373</v>
      </c>
      <c r="Z65" s="43" t="s">
        <v>372</v>
      </c>
      <c r="AA65" s="119" t="s">
        <v>373</v>
      </c>
      <c r="AB65" s="37" t="s">
        <v>23</v>
      </c>
      <c r="AC65" s="37" t="s">
        <v>24</v>
      </c>
      <c r="AD65" s="37" t="str">
        <f t="shared" si="9"/>
        <v>Nov</v>
      </c>
      <c r="AE65" s="48">
        <v>10</v>
      </c>
      <c r="AF65" s="31"/>
      <c r="AG65" s="48"/>
      <c r="AH65" s="48"/>
      <c r="AI65" s="48"/>
      <c r="AJ65" s="48"/>
      <c r="AK65" s="48">
        <f t="shared" si="10"/>
        <v>10</v>
      </c>
      <c r="AL65" s="48">
        <f t="shared" si="11"/>
        <v>6</v>
      </c>
    </row>
    <row r="66" spans="3:38" s="100" customFormat="1" ht="15.75" customHeight="1">
      <c r="C66" s="100">
        <f>SUM(D66:G66)</f>
        <v>0</v>
      </c>
      <c r="J66" s="131">
        <v>9</v>
      </c>
      <c r="K66" s="131">
        <v>9</v>
      </c>
      <c r="L66" s="100" t="s">
        <v>206</v>
      </c>
      <c r="M66" s="132" t="s">
        <v>225</v>
      </c>
      <c r="N66" s="133" t="s">
        <v>105</v>
      </c>
      <c r="O66" s="133">
        <v>4</v>
      </c>
      <c r="P66" s="133">
        <v>2013</v>
      </c>
      <c r="Q66" s="134" t="s">
        <v>238</v>
      </c>
      <c r="R66" s="133" t="str">
        <f t="shared" si="8"/>
        <v>B4</v>
      </c>
      <c r="S66" s="133" t="s">
        <v>235</v>
      </c>
      <c r="T66" s="37">
        <v>102</v>
      </c>
      <c r="U66" s="43" t="s">
        <v>207</v>
      </c>
      <c r="V66" s="110">
        <v>23716</v>
      </c>
      <c r="W66" s="43" t="s">
        <v>114</v>
      </c>
      <c r="X66" s="118" t="s">
        <v>226</v>
      </c>
      <c r="Y66" s="119" t="s">
        <v>227</v>
      </c>
      <c r="Z66" s="43" t="s">
        <v>228</v>
      </c>
      <c r="AA66" s="119" t="s">
        <v>229</v>
      </c>
      <c r="AB66" s="37" t="s">
        <v>23</v>
      </c>
      <c r="AC66" s="37" t="s">
        <v>24</v>
      </c>
      <c r="AD66" s="37" t="str">
        <f t="shared" si="9"/>
        <v>Nov</v>
      </c>
      <c r="AE66" s="48">
        <v>9</v>
      </c>
      <c r="AF66" s="31"/>
      <c r="AG66" s="48"/>
      <c r="AH66" s="48"/>
      <c r="AI66" s="48"/>
      <c r="AJ66" s="48"/>
      <c r="AK66" s="48">
        <f t="shared" si="10"/>
        <v>9</v>
      </c>
      <c r="AL66" s="48">
        <f t="shared" si="11"/>
        <v>7</v>
      </c>
    </row>
    <row r="67" spans="3:38" s="100" customFormat="1" ht="16.5" customHeight="1">
      <c r="C67" s="100">
        <f>SUM(D67:G67)</f>
        <v>300</v>
      </c>
      <c r="D67" s="100">
        <v>250</v>
      </c>
      <c r="G67" s="100">
        <v>50</v>
      </c>
      <c r="H67" s="100" t="s">
        <v>206</v>
      </c>
      <c r="I67" s="100" t="s">
        <v>206</v>
      </c>
      <c r="J67" s="131">
        <v>4</v>
      </c>
      <c r="K67" s="131">
        <v>4</v>
      </c>
      <c r="M67" s="132" t="s">
        <v>50</v>
      </c>
      <c r="N67" s="133">
        <v>100</v>
      </c>
      <c r="O67" s="133">
        <v>4</v>
      </c>
      <c r="P67" s="133">
        <v>2012</v>
      </c>
      <c r="Q67" s="134" t="s">
        <v>238</v>
      </c>
      <c r="R67" s="133" t="str">
        <f t="shared" si="8"/>
        <v>Nil</v>
      </c>
      <c r="S67" s="133"/>
      <c r="T67" s="37">
        <v>8</v>
      </c>
      <c r="U67" s="43" t="s">
        <v>256</v>
      </c>
      <c r="V67" s="110">
        <v>36790</v>
      </c>
      <c r="W67" s="43" t="s">
        <v>257</v>
      </c>
      <c r="X67" s="118" t="s">
        <v>379</v>
      </c>
      <c r="Y67" s="43"/>
      <c r="Z67" s="43" t="s">
        <v>378</v>
      </c>
      <c r="AA67" s="119" t="s">
        <v>380</v>
      </c>
      <c r="AB67" s="37" t="s">
        <v>23</v>
      </c>
      <c r="AC67" s="37" t="s">
        <v>24</v>
      </c>
      <c r="AD67" s="37" t="str">
        <f t="shared" si="9"/>
        <v>Nov</v>
      </c>
      <c r="AE67" s="48">
        <v>8</v>
      </c>
      <c r="AF67" s="31"/>
      <c r="AG67" s="48"/>
      <c r="AH67" s="48"/>
      <c r="AI67" s="48"/>
      <c r="AJ67" s="48"/>
      <c r="AK67" s="48">
        <f t="shared" si="10"/>
        <v>8</v>
      </c>
      <c r="AL67" s="48">
        <f t="shared" si="11"/>
        <v>8</v>
      </c>
    </row>
    <row r="68" spans="3:38" s="100" customFormat="1" ht="16.5" customHeight="1">
      <c r="C68" s="100">
        <f>SUM(D68:G68)</f>
        <v>440</v>
      </c>
      <c r="D68" s="100">
        <v>250</v>
      </c>
      <c r="E68" s="100">
        <v>140</v>
      </c>
      <c r="F68" s="100">
        <v>50</v>
      </c>
      <c r="H68" s="100" t="s">
        <v>206</v>
      </c>
      <c r="I68" s="100" t="s">
        <v>206</v>
      </c>
      <c r="J68" s="131">
        <v>8</v>
      </c>
      <c r="K68" s="131">
        <v>8</v>
      </c>
      <c r="L68" s="100" t="s">
        <v>206</v>
      </c>
      <c r="M68" s="132" t="s">
        <v>50</v>
      </c>
      <c r="N68" s="133" t="s">
        <v>52</v>
      </c>
      <c r="O68" s="133">
        <v>4</v>
      </c>
      <c r="P68" s="133">
        <v>2010</v>
      </c>
      <c r="Q68" s="134" t="s">
        <v>238</v>
      </c>
      <c r="R68" s="133" t="str">
        <f t="shared" si="8"/>
        <v>Nil</v>
      </c>
      <c r="S68" s="133"/>
      <c r="T68" s="134">
        <v>124</v>
      </c>
      <c r="U68" s="43" t="s">
        <v>137</v>
      </c>
      <c r="V68" s="110">
        <v>30763</v>
      </c>
      <c r="W68" s="43" t="s">
        <v>107</v>
      </c>
      <c r="X68" s="118" t="s">
        <v>138</v>
      </c>
      <c r="Y68" s="119" t="s">
        <v>139</v>
      </c>
      <c r="Z68" s="43" t="s">
        <v>140</v>
      </c>
      <c r="AA68" s="119" t="s">
        <v>141</v>
      </c>
      <c r="AB68" s="37" t="s">
        <v>23</v>
      </c>
      <c r="AC68" s="37" t="s">
        <v>112</v>
      </c>
      <c r="AD68" s="37" t="str">
        <f t="shared" si="9"/>
        <v>Nov</v>
      </c>
      <c r="AE68" s="39">
        <v>7</v>
      </c>
      <c r="AF68" s="57"/>
      <c r="AG68" s="39"/>
      <c r="AH68" s="40"/>
      <c r="AI68" s="40"/>
      <c r="AJ68" s="40"/>
      <c r="AK68" s="48">
        <f t="shared" si="10"/>
        <v>7</v>
      </c>
      <c r="AL68" s="48">
        <f t="shared" si="11"/>
        <v>9</v>
      </c>
    </row>
    <row r="69" spans="3:38" ht="16.5" customHeight="1">
      <c r="C69" s="100">
        <f>SUM(D69:G69)</f>
        <v>440</v>
      </c>
      <c r="D69">
        <v>250</v>
      </c>
      <c r="E69">
        <v>140</v>
      </c>
      <c r="F69">
        <v>50</v>
      </c>
      <c r="H69" t="s">
        <v>206</v>
      </c>
      <c r="I69" t="s">
        <v>206</v>
      </c>
      <c r="J69" s="127">
        <v>7</v>
      </c>
      <c r="K69" s="127">
        <v>4</v>
      </c>
      <c r="L69" t="s">
        <v>206</v>
      </c>
      <c r="M69" s="33" t="s">
        <v>22</v>
      </c>
      <c r="N69" s="34">
        <v>300</v>
      </c>
      <c r="O69" s="34">
        <v>2</v>
      </c>
      <c r="P69" s="34">
        <v>2011</v>
      </c>
      <c r="Q69" s="35" t="s">
        <v>238</v>
      </c>
      <c r="R69" s="34" t="str">
        <f>IF(V69&gt;=27759,"Nil",+IF(V69&gt;=24838,"B6",+IF(V69&lt;=24837,"B4","Nil")))</f>
        <v>B6</v>
      </c>
      <c r="S69" s="34"/>
      <c r="T69" s="37">
        <v>136</v>
      </c>
      <c r="U69" s="43" t="s">
        <v>113</v>
      </c>
      <c r="V69" s="110">
        <v>24843</v>
      </c>
      <c r="W69" s="126" t="s">
        <v>114</v>
      </c>
      <c r="X69" s="118" t="s">
        <v>115</v>
      </c>
      <c r="Y69" s="119" t="s">
        <v>116</v>
      </c>
      <c r="Z69" s="43" t="s">
        <v>117</v>
      </c>
      <c r="AA69" s="119" t="s">
        <v>118</v>
      </c>
      <c r="AB69" s="37" t="s">
        <v>23</v>
      </c>
      <c r="AC69" s="37" t="s">
        <v>112</v>
      </c>
      <c r="AD69" s="37" t="str">
        <f>Q69</f>
        <v>Nov</v>
      </c>
      <c r="AE69" s="48">
        <v>6</v>
      </c>
      <c r="AF69" s="48"/>
      <c r="AG69" s="48"/>
      <c r="AH69" s="48"/>
      <c r="AI69" s="7"/>
      <c r="AJ69" s="7"/>
      <c r="AK69" s="48">
        <f>SUM(AE69:AJ69)</f>
        <v>6</v>
      </c>
      <c r="AL69" s="48">
        <f>RANK(AK69,$AK$60:$AK$76,0)</f>
        <v>10</v>
      </c>
    </row>
    <row r="70" spans="3:38" s="100" customFormat="1" ht="16.5" customHeight="1">
      <c r="C70" s="100">
        <f>SUM(D70:G70)</f>
        <v>350</v>
      </c>
      <c r="D70" s="100">
        <v>250</v>
      </c>
      <c r="G70" s="100">
        <v>100</v>
      </c>
      <c r="H70" s="100" t="s">
        <v>206</v>
      </c>
      <c r="I70" s="100" t="s">
        <v>78</v>
      </c>
      <c r="J70" s="131">
        <v>5</v>
      </c>
      <c r="K70" s="131">
        <v>5</v>
      </c>
      <c r="M70" s="132" t="s">
        <v>50</v>
      </c>
      <c r="N70" s="133">
        <v>650</v>
      </c>
      <c r="O70" s="133">
        <v>4</v>
      </c>
      <c r="P70" s="133">
        <v>2008</v>
      </c>
      <c r="Q70" s="134" t="s">
        <v>238</v>
      </c>
      <c r="R70" s="133" t="str">
        <f>IF(V70&gt;=27759,"Nil",+IF(V70&gt;=24838,"B6",+IF(V70&lt;=24837,"B4","Nil")))</f>
        <v>Nil</v>
      </c>
      <c r="S70" s="133"/>
      <c r="T70" s="37" t="s">
        <v>242</v>
      </c>
      <c r="U70" s="43" t="s">
        <v>239</v>
      </c>
      <c r="V70" s="110">
        <v>29467</v>
      </c>
      <c r="W70" s="43" t="s">
        <v>107</v>
      </c>
      <c r="X70" s="118" t="s">
        <v>271</v>
      </c>
      <c r="Y70" s="119" t="s">
        <v>272</v>
      </c>
      <c r="Z70" s="43" t="s">
        <v>273</v>
      </c>
      <c r="AA70" s="119" t="s">
        <v>274</v>
      </c>
      <c r="AB70" s="37" t="s">
        <v>23</v>
      </c>
      <c r="AC70" s="37" t="s">
        <v>24</v>
      </c>
      <c r="AD70" s="37" t="str">
        <f>Q70</f>
        <v>Nov</v>
      </c>
      <c r="AE70" s="48">
        <v>5</v>
      </c>
      <c r="AF70" s="31"/>
      <c r="AG70" s="48"/>
      <c r="AH70" s="48"/>
      <c r="AI70" s="48"/>
      <c r="AJ70" s="48"/>
      <c r="AK70" s="48">
        <f>SUM(AE70:AJ70)</f>
        <v>5</v>
      </c>
      <c r="AL70" s="48">
        <f>RANK(AK70,$AK$60:$AK$76,0)</f>
        <v>11</v>
      </c>
    </row>
    <row r="71" spans="3:38" s="100" customFormat="1" ht="16.5" customHeight="1">
      <c r="C71" s="100">
        <f>SUM(D71:G71)</f>
        <v>0</v>
      </c>
      <c r="J71" s="131">
        <v>10</v>
      </c>
      <c r="K71" s="131">
        <v>10</v>
      </c>
      <c r="L71" s="100" t="s">
        <v>206</v>
      </c>
      <c r="M71" s="132" t="s">
        <v>28</v>
      </c>
      <c r="N71" s="133">
        <v>250</v>
      </c>
      <c r="O71" s="133">
        <v>2</v>
      </c>
      <c r="P71" s="133">
        <v>2012</v>
      </c>
      <c r="Q71" s="134" t="s">
        <v>238</v>
      </c>
      <c r="R71" s="133" t="str">
        <f>IF(V71&gt;=27759,"Nil",+IF(V71&gt;=24838,"B6",+IF(V71&lt;=24837,"B4","Nil")))</f>
        <v>B4</v>
      </c>
      <c r="S71" s="133" t="s">
        <v>235</v>
      </c>
      <c r="T71" s="134">
        <v>134</v>
      </c>
      <c r="U71" s="43" t="s">
        <v>73</v>
      </c>
      <c r="V71" s="110">
        <v>23554</v>
      </c>
      <c r="W71" s="43" t="s">
        <v>107</v>
      </c>
      <c r="X71" s="118" t="s">
        <v>183</v>
      </c>
      <c r="Y71" s="119" t="s">
        <v>184</v>
      </c>
      <c r="Z71" s="43" t="s">
        <v>185</v>
      </c>
      <c r="AA71" s="119" t="s">
        <v>186</v>
      </c>
      <c r="AB71" s="37" t="s">
        <v>23</v>
      </c>
      <c r="AC71" s="37" t="s">
        <v>24</v>
      </c>
      <c r="AD71" s="37" t="str">
        <f>Q71</f>
        <v>Nov</v>
      </c>
      <c r="AE71" s="48">
        <v>4</v>
      </c>
      <c r="AF71" s="31"/>
      <c r="AG71" s="48"/>
      <c r="AH71" s="48"/>
      <c r="AI71" s="48"/>
      <c r="AJ71" s="48"/>
      <c r="AK71" s="48">
        <f>SUM(AE71:AJ71)</f>
        <v>4</v>
      </c>
      <c r="AL71" s="48">
        <f>RANK(AK71,$AK$60:$AK$76,0)</f>
        <v>12</v>
      </c>
    </row>
    <row r="72" spans="3:38" s="100" customFormat="1" ht="16.5" customHeight="1">
      <c r="C72" s="100">
        <f>SUM(D72:G72)</f>
        <v>440</v>
      </c>
      <c r="D72" s="100">
        <v>250</v>
      </c>
      <c r="E72" s="100">
        <v>140</v>
      </c>
      <c r="F72" s="100">
        <v>50</v>
      </c>
      <c r="H72" s="100" t="s">
        <v>206</v>
      </c>
      <c r="I72" s="100" t="s">
        <v>206</v>
      </c>
      <c r="J72" s="131">
        <v>2</v>
      </c>
      <c r="K72" s="131">
        <v>2</v>
      </c>
      <c r="L72" s="100" t="s">
        <v>206</v>
      </c>
      <c r="M72" s="132" t="s">
        <v>22</v>
      </c>
      <c r="N72" s="133">
        <v>300</v>
      </c>
      <c r="O72" s="133">
        <v>2</v>
      </c>
      <c r="P72" s="133">
        <v>2012</v>
      </c>
      <c r="Q72" s="134" t="s">
        <v>238</v>
      </c>
      <c r="R72" s="133" t="str">
        <f>IF(V72&gt;=27759,"Nil",+IF(V72&gt;=24838,"B6",+IF(V72&lt;=24837,"B4","Nil")))</f>
        <v>Nil</v>
      </c>
      <c r="S72" s="133"/>
      <c r="T72" s="134">
        <v>137</v>
      </c>
      <c r="U72" s="101" t="s">
        <v>123</v>
      </c>
      <c r="V72" s="111">
        <v>29993</v>
      </c>
      <c r="W72" s="101" t="s">
        <v>114</v>
      </c>
      <c r="X72" s="120" t="s">
        <v>124</v>
      </c>
      <c r="Y72" s="121" t="s">
        <v>125</v>
      </c>
      <c r="Z72" s="101" t="s">
        <v>126</v>
      </c>
      <c r="AA72" s="121" t="s">
        <v>125</v>
      </c>
      <c r="AB72" s="102" t="s">
        <v>23</v>
      </c>
      <c r="AC72" s="37" t="s">
        <v>112</v>
      </c>
      <c r="AD72" s="37" t="str">
        <f>Q72</f>
        <v>Nov</v>
      </c>
      <c r="AE72" s="39">
        <v>3</v>
      </c>
      <c r="AF72" s="39"/>
      <c r="AG72" s="39"/>
      <c r="AH72" s="40"/>
      <c r="AI72" s="40"/>
      <c r="AJ72" s="40"/>
      <c r="AK72" s="48">
        <f>SUM(AE72:AJ72)</f>
        <v>3</v>
      </c>
      <c r="AL72" s="48">
        <f>RANK(AK72,$AK$60:$AK$76,0)</f>
        <v>13</v>
      </c>
    </row>
    <row r="73" spans="3:38" s="100" customFormat="1" ht="16.5" customHeight="1">
      <c r="C73" s="100">
        <f>SUM(D73:G73)</f>
        <v>350</v>
      </c>
      <c r="D73" s="100">
        <v>250</v>
      </c>
      <c r="E73" s="100">
        <v>50</v>
      </c>
      <c r="F73" s="100">
        <v>50</v>
      </c>
      <c r="H73" s="100" t="s">
        <v>206</v>
      </c>
      <c r="I73" s="100" t="s">
        <v>78</v>
      </c>
      <c r="J73" s="131">
        <v>11</v>
      </c>
      <c r="K73" s="131">
        <v>11</v>
      </c>
      <c r="M73" s="132" t="s">
        <v>22</v>
      </c>
      <c r="N73" s="133">
        <v>350</v>
      </c>
      <c r="O73" s="133">
        <v>4</v>
      </c>
      <c r="P73" s="133">
        <v>2013</v>
      </c>
      <c r="Q73" s="134" t="s">
        <v>238</v>
      </c>
      <c r="R73" s="133" t="str">
        <f>IF(V73&gt;=27759,"Nil",+IF(V73&gt;=24838,"B6",+IF(V73&lt;=24837,"B4","Nil")))</f>
        <v>Nil</v>
      </c>
      <c r="S73" s="133"/>
      <c r="T73" s="37">
        <v>723</v>
      </c>
      <c r="U73" s="43" t="s">
        <v>237</v>
      </c>
      <c r="V73" s="110">
        <v>28234</v>
      </c>
      <c r="W73" s="43"/>
      <c r="X73" s="118" t="s">
        <v>267</v>
      </c>
      <c r="Y73" s="119" t="s">
        <v>268</v>
      </c>
      <c r="Z73" s="43" t="s">
        <v>269</v>
      </c>
      <c r="AA73" s="119" t="s">
        <v>270</v>
      </c>
      <c r="AB73" s="37" t="s">
        <v>23</v>
      </c>
      <c r="AC73" s="37" t="s">
        <v>24</v>
      </c>
      <c r="AD73" s="37" t="str">
        <f>Q73</f>
        <v>Nov</v>
      </c>
      <c r="AE73" s="48">
        <v>2</v>
      </c>
      <c r="AF73" s="31"/>
      <c r="AG73" s="48"/>
      <c r="AH73" s="48"/>
      <c r="AI73" s="48"/>
      <c r="AJ73" s="48"/>
      <c r="AK73" s="48">
        <f>SUM(AE73:AJ73)</f>
        <v>2</v>
      </c>
      <c r="AL73" s="48">
        <f>RANK(AK73,$AK$60:$AK$76,0)</f>
        <v>14</v>
      </c>
    </row>
    <row r="74" spans="3:38" s="100" customFormat="1" ht="16.5" customHeight="1">
      <c r="C74" s="100">
        <f>SUM(D74:G74)</f>
        <v>105</v>
      </c>
      <c r="E74" s="100">
        <v>105</v>
      </c>
      <c r="J74" s="131">
        <v>6</v>
      </c>
      <c r="K74" s="131">
        <v>6</v>
      </c>
      <c r="L74" s="100" t="s">
        <v>206</v>
      </c>
      <c r="M74" s="132" t="s">
        <v>197</v>
      </c>
      <c r="N74" s="133">
        <v>200</v>
      </c>
      <c r="O74" s="133">
        <v>2</v>
      </c>
      <c r="P74" s="133">
        <v>2012</v>
      </c>
      <c r="Q74" s="134" t="s">
        <v>238</v>
      </c>
      <c r="R74" s="133" t="str">
        <f>IF(V74&gt;=27759,"Nil",+IF(V74&gt;=24838,"B6",+IF(V74&lt;=24837,"B4","Nil")))</f>
        <v>B4</v>
      </c>
      <c r="S74" s="133"/>
      <c r="T74" s="37">
        <v>131</v>
      </c>
      <c r="U74" s="43" t="s">
        <v>198</v>
      </c>
      <c r="V74" s="110">
        <v>23448</v>
      </c>
      <c r="W74" s="43" t="s">
        <v>114</v>
      </c>
      <c r="X74" s="118" t="s">
        <v>199</v>
      </c>
      <c r="Y74" s="119" t="s">
        <v>200</v>
      </c>
      <c r="Z74" s="43" t="s">
        <v>201</v>
      </c>
      <c r="AA74" s="119" t="s">
        <v>202</v>
      </c>
      <c r="AB74" s="37" t="s">
        <v>23</v>
      </c>
      <c r="AC74" s="37" t="s">
        <v>112</v>
      </c>
      <c r="AD74" s="37" t="str">
        <f>Q74</f>
        <v>Nov</v>
      </c>
      <c r="AE74" s="48">
        <v>1</v>
      </c>
      <c r="AF74" s="31"/>
      <c r="AG74" s="48"/>
      <c r="AH74" s="48"/>
      <c r="AI74" s="48"/>
      <c r="AJ74" s="48"/>
      <c r="AK74" s="48">
        <f>SUM(AE74:AJ74)</f>
        <v>1</v>
      </c>
      <c r="AL74" s="48">
        <f>RANK(AK74,$AK$60:$AK$76,0)</f>
        <v>15</v>
      </c>
    </row>
    <row r="75" spans="2:38" s="100" customFormat="1" ht="16.5" customHeight="1">
      <c r="B75" s="100">
        <v>90</v>
      </c>
      <c r="C75" s="100">
        <v>0</v>
      </c>
      <c r="D75" s="100">
        <v>250</v>
      </c>
      <c r="E75" s="100">
        <v>140</v>
      </c>
      <c r="F75" s="100">
        <v>50</v>
      </c>
      <c r="H75" s="100" t="s">
        <v>206</v>
      </c>
      <c r="I75" s="100" t="s">
        <v>206</v>
      </c>
      <c r="J75" s="131">
        <v>1</v>
      </c>
      <c r="K75" s="131">
        <v>1</v>
      </c>
      <c r="L75" s="100" t="s">
        <v>206</v>
      </c>
      <c r="M75" s="132" t="s">
        <v>22</v>
      </c>
      <c r="N75" s="133" t="s">
        <v>105</v>
      </c>
      <c r="O75" s="133">
        <v>4</v>
      </c>
      <c r="P75" s="133">
        <v>2013</v>
      </c>
      <c r="Q75" s="134" t="s">
        <v>238</v>
      </c>
      <c r="R75" s="133" t="str">
        <f t="shared" si="8"/>
        <v>Nil</v>
      </c>
      <c r="S75" s="133"/>
      <c r="T75" s="134">
        <v>127</v>
      </c>
      <c r="U75" s="43" t="s">
        <v>106</v>
      </c>
      <c r="V75" s="110">
        <v>27847</v>
      </c>
      <c r="W75" s="43" t="s">
        <v>107</v>
      </c>
      <c r="X75" s="118" t="s">
        <v>108</v>
      </c>
      <c r="Y75" s="119" t="s">
        <v>109</v>
      </c>
      <c r="Z75" s="43" t="s">
        <v>110</v>
      </c>
      <c r="AA75" s="119" t="s">
        <v>111</v>
      </c>
      <c r="AB75" s="37" t="s">
        <v>23</v>
      </c>
      <c r="AC75" s="37" t="s">
        <v>112</v>
      </c>
      <c r="AD75" s="37" t="str">
        <f t="shared" si="9"/>
        <v>Nov</v>
      </c>
      <c r="AE75" s="48">
        <v>0</v>
      </c>
      <c r="AF75" s="30"/>
      <c r="AG75" s="48"/>
      <c r="AH75" s="48"/>
      <c r="AI75" s="48"/>
      <c r="AJ75" s="48"/>
      <c r="AK75" s="48">
        <f t="shared" si="10"/>
        <v>0</v>
      </c>
      <c r="AL75" s="48">
        <f t="shared" si="11"/>
        <v>16</v>
      </c>
    </row>
    <row r="76" spans="10:38" s="100" customFormat="1" ht="16.5" customHeight="1">
      <c r="J76" s="131">
        <v>17</v>
      </c>
      <c r="K76" s="131"/>
      <c r="M76" s="132"/>
      <c r="N76" s="133"/>
      <c r="O76" s="133"/>
      <c r="P76" s="133"/>
      <c r="Q76" s="134"/>
      <c r="R76" s="133"/>
      <c r="S76" s="133"/>
      <c r="T76" s="37"/>
      <c r="U76" s="43"/>
      <c r="V76" s="110"/>
      <c r="W76" s="43"/>
      <c r="X76" s="43"/>
      <c r="Y76" s="43"/>
      <c r="Z76" s="43"/>
      <c r="AA76" s="43"/>
      <c r="AB76" s="37"/>
      <c r="AC76" s="37"/>
      <c r="AD76" s="37"/>
      <c r="AE76" s="48"/>
      <c r="AF76" s="31"/>
      <c r="AG76" s="48"/>
      <c r="AH76" s="48"/>
      <c r="AI76" s="48"/>
      <c r="AJ76" s="48"/>
      <c r="AK76" s="48">
        <f t="shared" si="10"/>
        <v>0</v>
      </c>
      <c r="AL76" s="48">
        <f t="shared" si="11"/>
        <v>16</v>
      </c>
    </row>
    <row r="77" spans="10:38" s="100" customFormat="1" ht="16.5" customHeight="1" hidden="1">
      <c r="J77" s="131">
        <v>18</v>
      </c>
      <c r="K77" s="131"/>
      <c r="M77" s="132"/>
      <c r="N77" s="133"/>
      <c r="O77" s="133"/>
      <c r="P77" s="133"/>
      <c r="Q77" s="134"/>
      <c r="R77" s="133"/>
      <c r="S77" s="133"/>
      <c r="T77" s="37"/>
      <c r="U77" s="43"/>
      <c r="V77" s="110"/>
      <c r="W77" s="43"/>
      <c r="X77" s="43"/>
      <c r="Y77" s="43"/>
      <c r="Z77" s="43"/>
      <c r="AA77" s="43"/>
      <c r="AB77" s="37"/>
      <c r="AC77" s="37"/>
      <c r="AD77" s="37"/>
      <c r="AE77" s="48"/>
      <c r="AF77" s="31"/>
      <c r="AG77" s="48"/>
      <c r="AH77" s="48"/>
      <c r="AI77" s="48"/>
      <c r="AJ77" s="48"/>
      <c r="AK77" s="48"/>
      <c r="AL77" s="48"/>
    </row>
    <row r="78" spans="10:38" s="100" customFormat="1" ht="16.5" customHeight="1" hidden="1">
      <c r="J78" s="131">
        <v>19</v>
      </c>
      <c r="K78" s="131"/>
      <c r="M78" s="132"/>
      <c r="N78" s="133"/>
      <c r="O78" s="133"/>
      <c r="P78" s="133"/>
      <c r="Q78" s="134"/>
      <c r="R78" s="133"/>
      <c r="S78" s="133"/>
      <c r="T78" s="37"/>
      <c r="U78" s="43"/>
      <c r="V78" s="110"/>
      <c r="W78" s="43"/>
      <c r="X78" s="43"/>
      <c r="Y78" s="43"/>
      <c r="Z78" s="43"/>
      <c r="AA78" s="43"/>
      <c r="AB78" s="37"/>
      <c r="AC78" s="37"/>
      <c r="AD78" s="37"/>
      <c r="AE78" s="48"/>
      <c r="AF78" s="31"/>
      <c r="AG78" s="48"/>
      <c r="AH78" s="48"/>
      <c r="AI78" s="48"/>
      <c r="AJ78" s="48"/>
      <c r="AK78" s="48"/>
      <c r="AL78" s="48"/>
    </row>
    <row r="79" spans="10:38" s="100" customFormat="1" ht="16.5" customHeight="1" hidden="1">
      <c r="J79" s="131">
        <v>20</v>
      </c>
      <c r="K79" s="131"/>
      <c r="M79" s="132"/>
      <c r="N79" s="133"/>
      <c r="O79" s="133"/>
      <c r="P79" s="133"/>
      <c r="Q79" s="134"/>
      <c r="R79" s="133"/>
      <c r="S79" s="133"/>
      <c r="T79" s="37"/>
      <c r="U79" s="43"/>
      <c r="V79" s="110"/>
      <c r="W79" s="43"/>
      <c r="X79" s="43"/>
      <c r="Y79" s="43"/>
      <c r="Z79" s="43"/>
      <c r="AA79" s="43"/>
      <c r="AB79" s="37"/>
      <c r="AC79" s="37"/>
      <c r="AD79" s="37"/>
      <c r="AE79" s="48"/>
      <c r="AF79" s="31"/>
      <c r="AG79" s="48"/>
      <c r="AH79" s="48"/>
      <c r="AI79" s="48"/>
      <c r="AJ79" s="48"/>
      <c r="AK79" s="48"/>
      <c r="AL79" s="48"/>
    </row>
    <row r="80" spans="10:38" s="100" customFormat="1" ht="16.5" customHeight="1" hidden="1">
      <c r="J80" s="131">
        <v>21</v>
      </c>
      <c r="K80" s="131"/>
      <c r="M80" s="132"/>
      <c r="N80" s="133"/>
      <c r="O80" s="133"/>
      <c r="P80" s="133"/>
      <c r="Q80" s="134"/>
      <c r="R80" s="133"/>
      <c r="S80" s="133"/>
      <c r="T80" s="37"/>
      <c r="U80" s="43"/>
      <c r="V80" s="110"/>
      <c r="W80" s="43"/>
      <c r="X80" s="43"/>
      <c r="Y80" s="43"/>
      <c r="Z80" s="43"/>
      <c r="AA80" s="43"/>
      <c r="AB80" s="37"/>
      <c r="AC80" s="37"/>
      <c r="AD80" s="37"/>
      <c r="AE80" s="48"/>
      <c r="AF80" s="31"/>
      <c r="AG80" s="48"/>
      <c r="AH80" s="48"/>
      <c r="AI80" s="48"/>
      <c r="AJ80" s="48"/>
      <c r="AK80" s="48"/>
      <c r="AL80" s="48"/>
    </row>
    <row r="81" spans="10:38" s="100" customFormat="1" ht="16.5" customHeight="1" hidden="1">
      <c r="J81" s="131">
        <v>22</v>
      </c>
      <c r="K81" s="131"/>
      <c r="M81" s="132"/>
      <c r="N81" s="133"/>
      <c r="O81" s="133"/>
      <c r="P81" s="133"/>
      <c r="Q81" s="134"/>
      <c r="R81" s="133"/>
      <c r="S81" s="133"/>
      <c r="T81" s="37"/>
      <c r="U81" s="43"/>
      <c r="V81" s="110"/>
      <c r="W81" s="43"/>
      <c r="X81" s="43"/>
      <c r="Y81" s="43"/>
      <c r="Z81" s="43"/>
      <c r="AA81" s="43"/>
      <c r="AB81" s="37"/>
      <c r="AC81" s="37"/>
      <c r="AD81" s="37"/>
      <c r="AE81" s="48"/>
      <c r="AF81" s="31"/>
      <c r="AG81" s="48"/>
      <c r="AH81" s="48"/>
      <c r="AI81" s="48"/>
      <c r="AJ81" s="48"/>
      <c r="AK81" s="48"/>
      <c r="AL81" s="48"/>
    </row>
    <row r="82" spans="10:38" s="100" customFormat="1" ht="16.5" customHeight="1" hidden="1">
      <c r="J82" s="131">
        <v>23</v>
      </c>
      <c r="K82" s="131"/>
      <c r="M82" s="132"/>
      <c r="N82" s="133"/>
      <c r="O82" s="133"/>
      <c r="P82" s="133"/>
      <c r="Q82" s="134"/>
      <c r="R82" s="133"/>
      <c r="S82" s="133"/>
      <c r="T82" s="37"/>
      <c r="U82" s="43"/>
      <c r="V82" s="110"/>
      <c r="W82" s="43"/>
      <c r="X82" s="43"/>
      <c r="Y82" s="43"/>
      <c r="Z82" s="43"/>
      <c r="AA82" s="43"/>
      <c r="AB82" s="37"/>
      <c r="AC82" s="37"/>
      <c r="AD82" s="37"/>
      <c r="AE82" s="48"/>
      <c r="AF82" s="31"/>
      <c r="AG82" s="48"/>
      <c r="AH82" s="48"/>
      <c r="AI82" s="48"/>
      <c r="AJ82" s="48"/>
      <c r="AK82" s="48"/>
      <c r="AL82" s="48"/>
    </row>
    <row r="83" spans="10:38" s="100" customFormat="1" ht="16.5" customHeight="1" hidden="1">
      <c r="J83" s="131">
        <v>24</v>
      </c>
      <c r="K83" s="131"/>
      <c r="M83" s="132"/>
      <c r="N83" s="133"/>
      <c r="O83" s="133"/>
      <c r="P83" s="133"/>
      <c r="Q83" s="134"/>
      <c r="R83" s="133"/>
      <c r="S83" s="133"/>
      <c r="T83" s="37"/>
      <c r="U83" s="43"/>
      <c r="V83" s="110"/>
      <c r="W83" s="43"/>
      <c r="X83" s="43"/>
      <c r="Y83" s="43"/>
      <c r="Z83" s="43"/>
      <c r="AA83" s="43"/>
      <c r="AB83" s="37"/>
      <c r="AC83" s="37"/>
      <c r="AD83" s="37"/>
      <c r="AE83" s="48"/>
      <c r="AF83" s="31"/>
      <c r="AG83" s="48"/>
      <c r="AH83" s="48"/>
      <c r="AI83" s="48"/>
      <c r="AJ83" s="48"/>
      <c r="AK83" s="48"/>
      <c r="AL83" s="48"/>
    </row>
    <row r="84" spans="5:38" s="100" customFormat="1" ht="16.5" customHeight="1" hidden="1">
      <c r="E84" s="100">
        <v>560</v>
      </c>
      <c r="J84" s="131">
        <v>25</v>
      </c>
      <c r="K84" s="131"/>
      <c r="M84" s="132"/>
      <c r="N84" s="133"/>
      <c r="O84" s="133"/>
      <c r="P84" s="133"/>
      <c r="Q84" s="134"/>
      <c r="R84" s="133"/>
      <c r="S84" s="133"/>
      <c r="T84" s="37"/>
      <c r="U84" s="43" t="s">
        <v>279</v>
      </c>
      <c r="V84" s="110"/>
      <c r="W84" s="43"/>
      <c r="X84" s="43"/>
      <c r="Y84" s="43"/>
      <c r="Z84" s="43"/>
      <c r="AA84" s="43"/>
      <c r="AB84" s="37"/>
      <c r="AC84" s="37"/>
      <c r="AD84" s="37"/>
      <c r="AE84" s="48"/>
      <c r="AF84" s="31"/>
      <c r="AG84" s="48"/>
      <c r="AH84" s="48"/>
      <c r="AI84" s="48"/>
      <c r="AJ84" s="48"/>
      <c r="AK84" s="48"/>
      <c r="AL84" s="48"/>
    </row>
    <row r="85" spans="5:38" ht="16.5" customHeight="1" hidden="1">
      <c r="E85">
        <v>100</v>
      </c>
      <c r="M85" s="33"/>
      <c r="N85" s="34"/>
      <c r="O85" s="34"/>
      <c r="P85" s="34"/>
      <c r="Q85" s="35"/>
      <c r="R85" s="34"/>
      <c r="S85" s="34"/>
      <c r="T85" s="37"/>
      <c r="U85" s="43" t="s">
        <v>278</v>
      </c>
      <c r="V85" s="110"/>
      <c r="W85" s="43"/>
      <c r="X85" s="43"/>
      <c r="Y85" s="43"/>
      <c r="Z85" s="43"/>
      <c r="AA85" s="43"/>
      <c r="AB85" s="37"/>
      <c r="AC85" s="37"/>
      <c r="AD85" s="37"/>
      <c r="AE85" s="48"/>
      <c r="AF85" s="31"/>
      <c r="AG85" s="48"/>
      <c r="AH85" s="48"/>
      <c r="AI85" s="7"/>
      <c r="AJ85" s="7"/>
      <c r="AK85" s="42"/>
      <c r="AL85" s="7"/>
    </row>
    <row r="86" spans="3:38" ht="16.5" customHeight="1" hidden="1">
      <c r="C86" s="100">
        <f>SUM(D86:G86)</f>
        <v>260</v>
      </c>
      <c r="E86">
        <v>260</v>
      </c>
      <c r="M86" s="33"/>
      <c r="N86" s="34"/>
      <c r="O86" s="34"/>
      <c r="P86" s="34"/>
      <c r="Q86" s="35"/>
      <c r="R86" s="34"/>
      <c r="S86" s="34"/>
      <c r="T86" s="37"/>
      <c r="U86" s="43" t="s">
        <v>1</v>
      </c>
      <c r="V86" s="110"/>
      <c r="W86" s="43"/>
      <c r="X86" s="43"/>
      <c r="Y86" s="43"/>
      <c r="Z86" s="43"/>
      <c r="AA86" s="43"/>
      <c r="AB86" s="37"/>
      <c r="AC86" s="37"/>
      <c r="AD86" s="37"/>
      <c r="AE86" s="48"/>
      <c r="AF86" s="31"/>
      <c r="AG86" s="48"/>
      <c r="AH86" s="48"/>
      <c r="AI86" s="7"/>
      <c r="AJ86" s="7"/>
      <c r="AK86" s="42"/>
      <c r="AL86" s="7"/>
    </row>
    <row r="87" spans="12:38" ht="16.5" customHeight="1" hidden="1">
      <c r="L87" t="s">
        <v>206</v>
      </c>
      <c r="M87" s="33" t="s">
        <v>28</v>
      </c>
      <c r="N87" s="34">
        <v>250</v>
      </c>
      <c r="O87" s="34">
        <v>2</v>
      </c>
      <c r="P87" s="34">
        <v>2009</v>
      </c>
      <c r="Q87" s="35"/>
      <c r="R87" s="34" t="str">
        <f aca="true" t="shared" si="12" ref="R87:R92">IF(V87&gt;=27759,"Nil",+IF(V87&gt;=24838,"B6",+IF(V87&lt;=24837,"B4","Nil")))</f>
        <v>Nil</v>
      </c>
      <c r="S87" s="34"/>
      <c r="T87" s="37">
        <v>54</v>
      </c>
      <c r="U87" s="43" t="s">
        <v>79</v>
      </c>
      <c r="V87" s="110">
        <v>31161</v>
      </c>
      <c r="W87" s="43" t="s">
        <v>107</v>
      </c>
      <c r="X87" s="118" t="s">
        <v>158</v>
      </c>
      <c r="Y87" s="43"/>
      <c r="Z87" s="43" t="s">
        <v>159</v>
      </c>
      <c r="AA87" s="43">
        <f>263772352376</f>
        <v>263772352376</v>
      </c>
      <c r="AB87" s="37" t="s">
        <v>29</v>
      </c>
      <c r="AC87" s="37" t="s">
        <v>30</v>
      </c>
      <c r="AD87" s="37">
        <f aca="true" t="shared" si="13" ref="AD87:AD98">Q87</f>
        <v>0</v>
      </c>
      <c r="AE87" s="48"/>
      <c r="AF87" s="31"/>
      <c r="AG87" s="48"/>
      <c r="AH87" s="48"/>
      <c r="AI87" s="7"/>
      <c r="AJ87" s="7"/>
      <c r="AK87" s="42">
        <f aca="true" t="shared" si="14" ref="AK87:AK124">SUM(AE87:AJ87)</f>
        <v>0</v>
      </c>
      <c r="AL87" s="7">
        <f>RANK(AK87,$AK$36:$AK$124,0)</f>
        <v>22</v>
      </c>
    </row>
    <row r="88" spans="2:38" ht="15.75" customHeight="1" hidden="1">
      <c r="B88">
        <f>150--24-88</f>
        <v>86</v>
      </c>
      <c r="C88" s="100">
        <f>SUM(D88:G88)</f>
        <v>190</v>
      </c>
      <c r="D88">
        <v>0</v>
      </c>
      <c r="E88">
        <v>140</v>
      </c>
      <c r="F88">
        <v>50</v>
      </c>
      <c r="G88" t="s">
        <v>255</v>
      </c>
      <c r="L88" t="s">
        <v>206</v>
      </c>
      <c r="M88" s="33"/>
      <c r="N88" s="34"/>
      <c r="O88" s="34"/>
      <c r="P88" s="34"/>
      <c r="Q88" s="35"/>
      <c r="R88" s="34" t="str">
        <f t="shared" si="12"/>
        <v>B4</v>
      </c>
      <c r="S88" s="34"/>
      <c r="T88" s="37"/>
      <c r="U88" s="43" t="s">
        <v>71</v>
      </c>
      <c r="V88" s="110"/>
      <c r="W88" s="43"/>
      <c r="X88" s="43"/>
      <c r="Y88" s="43"/>
      <c r="Z88" s="43"/>
      <c r="AA88" s="43"/>
      <c r="AB88" s="37" t="s">
        <v>29</v>
      </c>
      <c r="AC88" s="37" t="s">
        <v>30</v>
      </c>
      <c r="AD88" s="37">
        <f t="shared" si="13"/>
        <v>0</v>
      </c>
      <c r="AE88" s="48"/>
      <c r="AF88" s="30"/>
      <c r="AG88" s="48"/>
      <c r="AH88" s="48"/>
      <c r="AI88" s="7"/>
      <c r="AJ88" s="7"/>
      <c r="AK88" s="42">
        <f t="shared" si="14"/>
        <v>0</v>
      </c>
      <c r="AL88" s="7">
        <f>RANK(AK88,$AK$9:$AK$34,0)</f>
        <v>16</v>
      </c>
    </row>
    <row r="89" spans="12:38" ht="16.5" customHeight="1" hidden="1">
      <c r="L89" t="s">
        <v>206</v>
      </c>
      <c r="M89" s="33" t="s">
        <v>22</v>
      </c>
      <c r="N89" s="34">
        <v>350</v>
      </c>
      <c r="O89" s="34">
        <v>4</v>
      </c>
      <c r="P89" s="34">
        <v>2013</v>
      </c>
      <c r="Q89" s="35"/>
      <c r="R89" s="34" t="str">
        <f t="shared" si="12"/>
        <v>B6</v>
      </c>
      <c r="S89" s="34"/>
      <c r="T89" s="37">
        <v>77</v>
      </c>
      <c r="U89" s="43" t="s">
        <v>172</v>
      </c>
      <c r="V89" s="110">
        <v>26922</v>
      </c>
      <c r="W89" s="43" t="s">
        <v>114</v>
      </c>
      <c r="X89" s="118" t="s">
        <v>173</v>
      </c>
      <c r="Y89" s="119" t="s">
        <v>174</v>
      </c>
      <c r="Z89" s="43" t="s">
        <v>175</v>
      </c>
      <c r="AA89" s="119" t="s">
        <v>176</v>
      </c>
      <c r="AB89" s="37" t="s">
        <v>29</v>
      </c>
      <c r="AC89" s="37" t="s">
        <v>30</v>
      </c>
      <c r="AD89" s="37">
        <f t="shared" si="13"/>
        <v>0</v>
      </c>
      <c r="AE89" s="48"/>
      <c r="AF89" s="31"/>
      <c r="AG89" s="48"/>
      <c r="AH89" s="48"/>
      <c r="AI89" s="7"/>
      <c r="AJ89" s="7"/>
      <c r="AK89" s="42">
        <f t="shared" si="14"/>
        <v>0</v>
      </c>
      <c r="AL89" s="7">
        <f>RANK(AK89,$AK$36:$AK$124,0)</f>
        <v>22</v>
      </c>
    </row>
    <row r="90" spans="12:38" ht="16.5" customHeight="1" hidden="1">
      <c r="L90" t="s">
        <v>206</v>
      </c>
      <c r="M90" s="33" t="s">
        <v>22</v>
      </c>
      <c r="N90" s="34">
        <v>500</v>
      </c>
      <c r="O90" s="34">
        <v>4</v>
      </c>
      <c r="P90" s="34">
        <v>2012</v>
      </c>
      <c r="Q90" s="35"/>
      <c r="R90" s="34" t="str">
        <f t="shared" si="12"/>
        <v>B4</v>
      </c>
      <c r="S90" s="34"/>
      <c r="T90" s="35">
        <v>50</v>
      </c>
      <c r="U90" s="55" t="s">
        <v>2</v>
      </c>
      <c r="V90" s="110">
        <v>24420</v>
      </c>
      <c r="W90" s="55" t="s">
        <v>177</v>
      </c>
      <c r="X90" s="116" t="s">
        <v>178</v>
      </c>
      <c r="Y90" s="117" t="s">
        <v>179</v>
      </c>
      <c r="Z90" s="55" t="s">
        <v>180</v>
      </c>
      <c r="AA90" s="119" t="s">
        <v>181</v>
      </c>
      <c r="AB90" s="37" t="s">
        <v>31</v>
      </c>
      <c r="AC90" s="37" t="s">
        <v>30</v>
      </c>
      <c r="AD90" s="37">
        <f t="shared" si="13"/>
        <v>0</v>
      </c>
      <c r="AE90" s="48"/>
      <c r="AF90" s="30"/>
      <c r="AG90" s="48"/>
      <c r="AH90" s="48"/>
      <c r="AI90" s="7"/>
      <c r="AJ90" s="7"/>
      <c r="AK90" s="42">
        <f t="shared" si="14"/>
        <v>0</v>
      </c>
      <c r="AL90" s="7">
        <f>RANK(AK90,$AK$36:$AK$124,0)</f>
        <v>22</v>
      </c>
    </row>
    <row r="91" spans="12:38" ht="16.5" customHeight="1" hidden="1">
      <c r="L91" t="s">
        <v>206</v>
      </c>
      <c r="M91" s="33" t="s">
        <v>22</v>
      </c>
      <c r="N91" s="34">
        <v>300</v>
      </c>
      <c r="O91" s="34">
        <v>2</v>
      </c>
      <c r="P91" s="34">
        <v>2012</v>
      </c>
      <c r="Q91" s="35"/>
      <c r="R91" s="34" t="str">
        <f t="shared" si="12"/>
        <v>B6</v>
      </c>
      <c r="S91" s="34" t="s">
        <v>26</v>
      </c>
      <c r="T91" s="37">
        <v>71</v>
      </c>
      <c r="U91" s="55" t="s">
        <v>8</v>
      </c>
      <c r="V91" s="110">
        <v>25791</v>
      </c>
      <c r="W91" s="55" t="s">
        <v>107</v>
      </c>
      <c r="X91" s="116" t="s">
        <v>219</v>
      </c>
      <c r="Y91" s="117" t="s">
        <v>220</v>
      </c>
      <c r="Z91" s="55" t="s">
        <v>221</v>
      </c>
      <c r="AA91" s="119" t="s">
        <v>222</v>
      </c>
      <c r="AB91" s="37" t="s">
        <v>23</v>
      </c>
      <c r="AC91" s="37" t="s">
        <v>24</v>
      </c>
      <c r="AD91" s="37">
        <f t="shared" si="13"/>
        <v>0</v>
      </c>
      <c r="AE91" s="48"/>
      <c r="AF91" s="31"/>
      <c r="AG91" s="48"/>
      <c r="AH91" s="48"/>
      <c r="AI91" s="7"/>
      <c r="AJ91" s="7"/>
      <c r="AK91" s="42">
        <f t="shared" si="14"/>
        <v>0</v>
      </c>
      <c r="AL91" s="7">
        <f>RANK(AK91,$AK$36:$AK$124,0)</f>
        <v>22</v>
      </c>
    </row>
    <row r="92" spans="12:38" ht="16.5" customHeight="1" hidden="1">
      <c r="L92" t="s">
        <v>206</v>
      </c>
      <c r="M92" s="33" t="s">
        <v>22</v>
      </c>
      <c r="N92" s="34">
        <v>300</v>
      </c>
      <c r="O92" s="34">
        <v>2</v>
      </c>
      <c r="P92" s="34">
        <v>2011</v>
      </c>
      <c r="Q92" s="35"/>
      <c r="R92" s="34" t="str">
        <f t="shared" si="12"/>
        <v>B6</v>
      </c>
      <c r="S92" s="34"/>
      <c r="T92" s="35" t="s">
        <v>168</v>
      </c>
      <c r="U92" s="43" t="s">
        <v>236</v>
      </c>
      <c r="V92" s="110">
        <v>25179</v>
      </c>
      <c r="W92" s="43" t="s">
        <v>114</v>
      </c>
      <c r="X92" s="118" t="s">
        <v>169</v>
      </c>
      <c r="Y92" s="119" t="s">
        <v>170</v>
      </c>
      <c r="Z92" s="43" t="s">
        <v>171</v>
      </c>
      <c r="AA92" s="119" t="s">
        <v>170</v>
      </c>
      <c r="AB92" s="37" t="s">
        <v>23</v>
      </c>
      <c r="AC92" s="37" t="s">
        <v>209</v>
      </c>
      <c r="AD92" s="37">
        <f t="shared" si="13"/>
        <v>0</v>
      </c>
      <c r="AE92" s="48"/>
      <c r="AF92" s="57"/>
      <c r="AG92" s="44"/>
      <c r="AH92" s="46"/>
      <c r="AI92" s="47"/>
      <c r="AJ92" s="47"/>
      <c r="AK92" s="42">
        <f t="shared" si="14"/>
        <v>0</v>
      </c>
      <c r="AL92" s="7">
        <f>RANK(AK92,$AK$9:$AK$34,0)</f>
        <v>16</v>
      </c>
    </row>
    <row r="93" spans="12:38" ht="15.75" customHeight="1" hidden="1">
      <c r="L93" t="s">
        <v>206</v>
      </c>
      <c r="M93" s="33"/>
      <c r="N93" s="34"/>
      <c r="O93" s="34"/>
      <c r="P93" s="34"/>
      <c r="Q93" s="35"/>
      <c r="R93" s="34"/>
      <c r="S93" s="34"/>
      <c r="T93" s="37"/>
      <c r="U93" s="43"/>
      <c r="V93" s="110"/>
      <c r="W93" s="43"/>
      <c r="X93" s="43"/>
      <c r="Y93" s="43"/>
      <c r="Z93" s="43"/>
      <c r="AA93" s="43"/>
      <c r="AB93" s="37" t="s">
        <v>23</v>
      </c>
      <c r="AC93" s="37" t="s">
        <v>24</v>
      </c>
      <c r="AD93" s="37">
        <f t="shared" si="13"/>
        <v>0</v>
      </c>
      <c r="AE93" s="48"/>
      <c r="AF93" s="31"/>
      <c r="AG93" s="48"/>
      <c r="AH93" s="48"/>
      <c r="AI93" s="7"/>
      <c r="AJ93" s="7"/>
      <c r="AK93" s="42">
        <f t="shared" si="14"/>
        <v>0</v>
      </c>
      <c r="AL93" s="7">
        <f aca="true" t="shared" si="15" ref="AL93:AL124">RANK(AK93,$AK$36:$AK$124,0)</f>
        <v>22</v>
      </c>
    </row>
    <row r="94" spans="2:38" ht="15.75" customHeight="1" hidden="1">
      <c r="B94">
        <f aca="true" t="shared" si="16" ref="B94:G94">SUM(B10:B93)</f>
        <v>748</v>
      </c>
      <c r="C94">
        <f t="shared" si="16"/>
        <v>7250</v>
      </c>
      <c r="D94">
        <f t="shared" si="16"/>
        <v>6250</v>
      </c>
      <c r="E94">
        <f t="shared" si="16"/>
        <v>4260</v>
      </c>
      <c r="F94">
        <f t="shared" si="16"/>
        <v>1050</v>
      </c>
      <c r="G94">
        <f t="shared" si="16"/>
        <v>250</v>
      </c>
      <c r="M94" s="33"/>
      <c r="N94" s="34"/>
      <c r="O94" s="34"/>
      <c r="P94" s="34"/>
      <c r="Q94" s="35"/>
      <c r="R94" s="34" t="str">
        <f>IF(V94&gt;=27759,"Nil",+IF(V94&gt;=24838,"B6",+IF(V94&lt;=24837,"B4","Nil")))</f>
        <v>B4</v>
      </c>
      <c r="S94" s="34"/>
      <c r="T94" s="37"/>
      <c r="U94" s="43"/>
      <c r="V94" s="110"/>
      <c r="W94" s="43"/>
      <c r="X94" s="43"/>
      <c r="Y94" s="43"/>
      <c r="Z94" s="43"/>
      <c r="AA94" s="43"/>
      <c r="AB94" s="37"/>
      <c r="AC94" s="37"/>
      <c r="AD94" s="37">
        <f t="shared" si="13"/>
        <v>0</v>
      </c>
      <c r="AE94" s="48"/>
      <c r="AF94" s="57"/>
      <c r="AG94" s="44"/>
      <c r="AH94" s="44"/>
      <c r="AI94" s="45"/>
      <c r="AJ94" s="45"/>
      <c r="AK94" s="42">
        <f t="shared" si="14"/>
        <v>0</v>
      </c>
      <c r="AL94" s="7">
        <f t="shared" si="15"/>
        <v>22</v>
      </c>
    </row>
    <row r="95" spans="3:38" ht="16.5" customHeight="1" hidden="1">
      <c r="C95" t="s">
        <v>302</v>
      </c>
      <c r="D95">
        <f>SUM(D94:G94)</f>
        <v>11810</v>
      </c>
      <c r="M95" s="33"/>
      <c r="N95" s="34"/>
      <c r="O95" s="34"/>
      <c r="P95" s="34"/>
      <c r="Q95" s="35"/>
      <c r="R95" s="34" t="str">
        <f aca="true" t="shared" si="17" ref="R95:R126">IF(V95&gt;=27759,"Nil",+IF(V95&gt;=24838,"B6",+IF(V95&lt;=24837,"B4","Nil")))</f>
        <v>B4</v>
      </c>
      <c r="S95" s="34"/>
      <c r="T95" s="37"/>
      <c r="U95" s="43"/>
      <c r="V95" s="110"/>
      <c r="W95" s="43"/>
      <c r="X95" s="43"/>
      <c r="Y95" s="43"/>
      <c r="Z95" s="43"/>
      <c r="AA95" s="43"/>
      <c r="AB95" s="37"/>
      <c r="AC95" s="37"/>
      <c r="AD95" s="37">
        <f t="shared" si="13"/>
        <v>0</v>
      </c>
      <c r="AE95" s="48"/>
      <c r="AF95" s="31"/>
      <c r="AG95" s="48"/>
      <c r="AH95" s="48"/>
      <c r="AI95" s="7"/>
      <c r="AJ95" s="7"/>
      <c r="AK95" s="42">
        <f t="shared" si="14"/>
        <v>0</v>
      </c>
      <c r="AL95" s="7">
        <f t="shared" si="15"/>
        <v>22</v>
      </c>
    </row>
    <row r="96" spans="4:38" ht="16.5" customHeight="1" hidden="1">
      <c r="D96">
        <f>D95-C94</f>
        <v>4560</v>
      </c>
      <c r="M96" s="33"/>
      <c r="N96" s="34"/>
      <c r="O96" s="34"/>
      <c r="P96" s="34"/>
      <c r="Q96" s="35"/>
      <c r="R96" s="34" t="str">
        <f t="shared" si="17"/>
        <v>B4</v>
      </c>
      <c r="S96" s="34"/>
      <c r="T96" s="37"/>
      <c r="U96" s="43"/>
      <c r="V96" s="110"/>
      <c r="W96" s="43"/>
      <c r="X96" s="43"/>
      <c r="Y96" s="43"/>
      <c r="Z96" s="43"/>
      <c r="AA96" s="43"/>
      <c r="AB96" s="37"/>
      <c r="AC96" s="37"/>
      <c r="AD96" s="37">
        <f t="shared" si="13"/>
        <v>0</v>
      </c>
      <c r="AE96" s="48"/>
      <c r="AF96" s="31"/>
      <c r="AG96" s="48"/>
      <c r="AH96" s="48"/>
      <c r="AI96" s="7"/>
      <c r="AJ96" s="7"/>
      <c r="AK96" s="42">
        <f t="shared" si="14"/>
        <v>0</v>
      </c>
      <c r="AL96" s="7">
        <f t="shared" si="15"/>
        <v>22</v>
      </c>
    </row>
    <row r="97" spans="4:38" ht="16.5" customHeight="1" hidden="1">
      <c r="D97">
        <f>D96/5</f>
        <v>912</v>
      </c>
      <c r="M97" s="33"/>
      <c r="N97" s="34"/>
      <c r="O97" s="34"/>
      <c r="P97" s="34"/>
      <c r="Q97" s="35"/>
      <c r="R97" s="34" t="str">
        <f t="shared" si="17"/>
        <v>B4</v>
      </c>
      <c r="S97" s="34"/>
      <c r="T97" s="37"/>
      <c r="U97" s="43"/>
      <c r="V97" s="110"/>
      <c r="W97" s="43"/>
      <c r="X97" s="43"/>
      <c r="Y97" s="43"/>
      <c r="Z97" s="43"/>
      <c r="AA97" s="43"/>
      <c r="AB97" s="37"/>
      <c r="AC97" s="37"/>
      <c r="AD97" s="37">
        <f t="shared" si="13"/>
        <v>0</v>
      </c>
      <c r="AE97" s="48"/>
      <c r="AF97" s="31"/>
      <c r="AG97" s="48"/>
      <c r="AH97" s="48"/>
      <c r="AI97" s="7"/>
      <c r="AJ97" s="7"/>
      <c r="AK97" s="42">
        <f t="shared" si="14"/>
        <v>0</v>
      </c>
      <c r="AL97" s="7">
        <f t="shared" si="15"/>
        <v>22</v>
      </c>
    </row>
    <row r="98" spans="2:38" ht="16.5" customHeight="1" hidden="1">
      <c r="B98">
        <v>1040</v>
      </c>
      <c r="C98" t="s">
        <v>303</v>
      </c>
      <c r="D98">
        <v>7940</v>
      </c>
      <c r="M98" s="33"/>
      <c r="N98" s="34"/>
      <c r="O98" s="34"/>
      <c r="P98" s="34"/>
      <c r="Q98" s="35"/>
      <c r="R98" s="34" t="str">
        <f t="shared" si="17"/>
        <v>B4</v>
      </c>
      <c r="S98" s="34"/>
      <c r="T98" s="37"/>
      <c r="U98" s="43"/>
      <c r="V98" s="110"/>
      <c r="W98" s="43"/>
      <c r="X98" s="43"/>
      <c r="Y98" s="43"/>
      <c r="Z98" s="43"/>
      <c r="AA98" s="43"/>
      <c r="AB98" s="37"/>
      <c r="AC98" s="37"/>
      <c r="AD98" s="37">
        <f t="shared" si="13"/>
        <v>0</v>
      </c>
      <c r="AE98" s="48"/>
      <c r="AF98" s="31"/>
      <c r="AG98" s="48"/>
      <c r="AH98" s="48"/>
      <c r="AI98" s="7"/>
      <c r="AJ98" s="7"/>
      <c r="AK98" s="42">
        <f t="shared" si="14"/>
        <v>0</v>
      </c>
      <c r="AL98" s="7">
        <f t="shared" si="15"/>
        <v>22</v>
      </c>
    </row>
    <row r="99" spans="13:38" ht="16.5" customHeight="1" hidden="1">
      <c r="M99" s="33"/>
      <c r="N99" s="34"/>
      <c r="O99" s="34"/>
      <c r="P99" s="34"/>
      <c r="Q99" s="35"/>
      <c r="R99" s="34" t="str">
        <f t="shared" si="17"/>
        <v>B4</v>
      </c>
      <c r="S99" s="34"/>
      <c r="T99" s="37"/>
      <c r="U99" s="43"/>
      <c r="V99" s="110"/>
      <c r="W99" s="43"/>
      <c r="X99" s="43"/>
      <c r="Y99" s="43"/>
      <c r="Z99" s="43"/>
      <c r="AA99" s="43"/>
      <c r="AB99" s="37"/>
      <c r="AC99" s="37"/>
      <c r="AD99" s="37"/>
      <c r="AE99" s="48"/>
      <c r="AF99" s="31"/>
      <c r="AG99" s="48"/>
      <c r="AH99" s="48"/>
      <c r="AI99" s="7"/>
      <c r="AJ99" s="7"/>
      <c r="AK99" s="42">
        <f t="shared" si="14"/>
        <v>0</v>
      </c>
      <c r="AL99" s="7">
        <f t="shared" si="15"/>
        <v>22</v>
      </c>
    </row>
    <row r="100" spans="13:38" ht="16.5" customHeight="1" hidden="1">
      <c r="M100" s="33"/>
      <c r="N100" s="34"/>
      <c r="O100" s="34"/>
      <c r="P100" s="34"/>
      <c r="Q100" s="35"/>
      <c r="R100" s="34" t="str">
        <f t="shared" si="17"/>
        <v>B4</v>
      </c>
      <c r="S100" s="34"/>
      <c r="T100" s="37"/>
      <c r="U100" s="43"/>
      <c r="V100" s="110"/>
      <c r="W100" s="43"/>
      <c r="X100" s="43"/>
      <c r="Y100" s="43"/>
      <c r="Z100" s="43"/>
      <c r="AA100" s="43"/>
      <c r="AB100" s="37"/>
      <c r="AC100" s="37"/>
      <c r="AD100" s="37"/>
      <c r="AE100" s="48"/>
      <c r="AF100" s="31"/>
      <c r="AG100" s="48"/>
      <c r="AH100" s="48"/>
      <c r="AI100" s="7"/>
      <c r="AJ100" s="7"/>
      <c r="AK100" s="42">
        <f t="shared" si="14"/>
        <v>0</v>
      </c>
      <c r="AL100" s="7">
        <f t="shared" si="15"/>
        <v>22</v>
      </c>
    </row>
    <row r="101" spans="13:38" ht="16.5" customHeight="1" hidden="1">
      <c r="M101" s="33"/>
      <c r="N101" s="34"/>
      <c r="O101" s="34"/>
      <c r="P101" s="34"/>
      <c r="Q101" s="35"/>
      <c r="R101" s="34" t="str">
        <f t="shared" si="17"/>
        <v>B4</v>
      </c>
      <c r="S101" s="34"/>
      <c r="T101" s="37"/>
      <c r="U101" s="43"/>
      <c r="V101" s="110"/>
      <c r="W101" s="43"/>
      <c r="X101" s="43"/>
      <c r="Y101" s="43"/>
      <c r="Z101" s="43"/>
      <c r="AA101" s="43"/>
      <c r="AB101" s="37"/>
      <c r="AC101" s="37"/>
      <c r="AD101" s="37"/>
      <c r="AE101" s="48"/>
      <c r="AF101" s="31"/>
      <c r="AG101" s="48"/>
      <c r="AH101" s="48"/>
      <c r="AI101" s="7"/>
      <c r="AJ101" s="7"/>
      <c r="AK101" s="42">
        <f t="shared" si="14"/>
        <v>0</v>
      </c>
      <c r="AL101" s="7">
        <f t="shared" si="15"/>
        <v>22</v>
      </c>
    </row>
    <row r="102" spans="13:38" ht="16.5" customHeight="1" hidden="1">
      <c r="M102" s="33"/>
      <c r="N102" s="34"/>
      <c r="O102" s="34"/>
      <c r="P102" s="34"/>
      <c r="Q102" s="35"/>
      <c r="R102" s="34" t="str">
        <f t="shared" si="17"/>
        <v>B4</v>
      </c>
      <c r="S102" s="34"/>
      <c r="T102" s="37"/>
      <c r="U102" s="43"/>
      <c r="V102" s="110"/>
      <c r="W102" s="43"/>
      <c r="X102" s="43"/>
      <c r="Y102" s="43"/>
      <c r="Z102" s="43"/>
      <c r="AA102" s="43"/>
      <c r="AB102" s="37"/>
      <c r="AC102" s="37"/>
      <c r="AD102" s="37"/>
      <c r="AE102" s="48"/>
      <c r="AF102" s="40"/>
      <c r="AG102" s="48"/>
      <c r="AH102" s="48"/>
      <c r="AI102" s="7"/>
      <c r="AJ102" s="7"/>
      <c r="AK102" s="42">
        <f t="shared" si="14"/>
        <v>0</v>
      </c>
      <c r="AL102" s="7">
        <f t="shared" si="15"/>
        <v>22</v>
      </c>
    </row>
    <row r="103" spans="13:38" ht="16.5" customHeight="1" hidden="1">
      <c r="M103" s="33"/>
      <c r="N103" s="34"/>
      <c r="O103" s="34"/>
      <c r="P103" s="34"/>
      <c r="Q103" s="35"/>
      <c r="R103" s="34" t="str">
        <f t="shared" si="17"/>
        <v>B4</v>
      </c>
      <c r="S103" s="34"/>
      <c r="T103" s="37"/>
      <c r="U103" s="43"/>
      <c r="V103" s="110"/>
      <c r="W103" s="43"/>
      <c r="X103" s="43"/>
      <c r="Y103" s="43"/>
      <c r="Z103" s="43"/>
      <c r="AA103" s="43"/>
      <c r="AB103" s="37"/>
      <c r="AC103" s="37"/>
      <c r="AD103" s="37"/>
      <c r="AE103" s="48"/>
      <c r="AF103" s="31"/>
      <c r="AG103" s="48"/>
      <c r="AH103" s="48"/>
      <c r="AI103" s="7"/>
      <c r="AJ103" s="7"/>
      <c r="AK103" s="42">
        <f t="shared" si="14"/>
        <v>0</v>
      </c>
      <c r="AL103" s="7">
        <f t="shared" si="15"/>
        <v>22</v>
      </c>
    </row>
    <row r="104" spans="13:38" ht="16.5" customHeight="1" hidden="1">
      <c r="M104" s="33"/>
      <c r="N104" s="34"/>
      <c r="O104" s="34"/>
      <c r="P104" s="34"/>
      <c r="Q104" s="35"/>
      <c r="R104" s="34" t="str">
        <f t="shared" si="17"/>
        <v>B4</v>
      </c>
      <c r="S104" s="34"/>
      <c r="T104" s="37"/>
      <c r="U104" s="43"/>
      <c r="V104" s="110"/>
      <c r="W104" s="43"/>
      <c r="X104" s="43"/>
      <c r="Y104" s="43"/>
      <c r="Z104" s="43"/>
      <c r="AA104" s="43"/>
      <c r="AB104" s="37"/>
      <c r="AC104" s="37"/>
      <c r="AD104" s="37"/>
      <c r="AE104" s="48"/>
      <c r="AF104" s="31"/>
      <c r="AG104" s="48"/>
      <c r="AH104" s="48"/>
      <c r="AI104" s="7"/>
      <c r="AJ104" s="7"/>
      <c r="AK104" s="42">
        <f t="shared" si="14"/>
        <v>0</v>
      </c>
      <c r="AL104" s="7">
        <f t="shared" si="15"/>
        <v>22</v>
      </c>
    </row>
    <row r="105" spans="13:38" ht="16.5" customHeight="1" hidden="1">
      <c r="M105" s="33"/>
      <c r="N105" s="34"/>
      <c r="O105" s="34"/>
      <c r="P105" s="34"/>
      <c r="Q105" s="35"/>
      <c r="R105" s="34" t="str">
        <f t="shared" si="17"/>
        <v>B4</v>
      </c>
      <c r="S105" s="34"/>
      <c r="T105" s="37"/>
      <c r="U105" s="43"/>
      <c r="V105" s="110"/>
      <c r="W105" s="43"/>
      <c r="X105" s="43"/>
      <c r="Y105" s="43"/>
      <c r="Z105" s="43"/>
      <c r="AA105" s="43"/>
      <c r="AB105" s="37"/>
      <c r="AC105" s="37"/>
      <c r="AD105" s="37"/>
      <c r="AE105" s="48"/>
      <c r="AF105" s="31"/>
      <c r="AG105" s="48"/>
      <c r="AH105" s="48"/>
      <c r="AI105" s="7"/>
      <c r="AJ105" s="7"/>
      <c r="AK105" s="42">
        <f t="shared" si="14"/>
        <v>0</v>
      </c>
      <c r="AL105" s="7">
        <f t="shared" si="15"/>
        <v>22</v>
      </c>
    </row>
    <row r="106" spans="13:38" ht="16.5" customHeight="1" hidden="1">
      <c r="M106" s="33"/>
      <c r="N106" s="34"/>
      <c r="O106" s="34"/>
      <c r="P106" s="34"/>
      <c r="Q106" s="35"/>
      <c r="R106" s="34" t="str">
        <f t="shared" si="17"/>
        <v>B4</v>
      </c>
      <c r="S106" s="34"/>
      <c r="T106" s="37"/>
      <c r="U106" s="43"/>
      <c r="V106" s="110"/>
      <c r="W106" s="43"/>
      <c r="X106" s="43"/>
      <c r="Y106" s="43"/>
      <c r="Z106" s="43"/>
      <c r="AA106" s="43"/>
      <c r="AB106" s="37"/>
      <c r="AC106" s="37"/>
      <c r="AD106" s="37"/>
      <c r="AE106" s="48"/>
      <c r="AF106" s="31"/>
      <c r="AG106" s="48"/>
      <c r="AH106" s="48"/>
      <c r="AI106" s="7"/>
      <c r="AJ106" s="7"/>
      <c r="AK106" s="42">
        <f t="shared" si="14"/>
        <v>0</v>
      </c>
      <c r="AL106" s="7">
        <f t="shared" si="15"/>
        <v>22</v>
      </c>
    </row>
    <row r="107" spans="13:38" ht="16.5" customHeight="1" hidden="1">
      <c r="M107" s="33"/>
      <c r="N107" s="34"/>
      <c r="O107" s="34"/>
      <c r="P107" s="34"/>
      <c r="Q107" s="35"/>
      <c r="R107" s="34" t="str">
        <f t="shared" si="17"/>
        <v>B4</v>
      </c>
      <c r="S107" s="34"/>
      <c r="T107" s="37"/>
      <c r="U107" s="43"/>
      <c r="V107" s="110"/>
      <c r="W107" s="43"/>
      <c r="X107" s="43"/>
      <c r="Y107" s="43"/>
      <c r="Z107" s="43"/>
      <c r="AA107" s="43"/>
      <c r="AB107" s="37"/>
      <c r="AC107" s="37"/>
      <c r="AD107" s="37"/>
      <c r="AE107" s="48"/>
      <c r="AF107" s="31"/>
      <c r="AG107" s="48"/>
      <c r="AH107" s="48"/>
      <c r="AI107" s="7"/>
      <c r="AJ107" s="7"/>
      <c r="AK107" s="42">
        <f t="shared" si="14"/>
        <v>0</v>
      </c>
      <c r="AL107" s="7">
        <f t="shared" si="15"/>
        <v>22</v>
      </c>
    </row>
    <row r="108" spans="13:38" ht="16.5" customHeight="1" hidden="1">
      <c r="M108" s="33"/>
      <c r="N108" s="34"/>
      <c r="O108" s="34"/>
      <c r="P108" s="34"/>
      <c r="Q108" s="35"/>
      <c r="R108" s="34" t="str">
        <f t="shared" si="17"/>
        <v>B4</v>
      </c>
      <c r="S108" s="34"/>
      <c r="T108" s="37"/>
      <c r="U108" s="43"/>
      <c r="V108" s="110"/>
      <c r="W108" s="43"/>
      <c r="X108" s="43"/>
      <c r="Y108" s="43"/>
      <c r="Z108" s="43"/>
      <c r="AA108" s="43"/>
      <c r="AB108" s="37"/>
      <c r="AC108" s="37"/>
      <c r="AD108" s="37"/>
      <c r="AE108" s="48"/>
      <c r="AF108" s="31"/>
      <c r="AG108" s="48"/>
      <c r="AH108" s="48"/>
      <c r="AI108" s="7"/>
      <c r="AJ108" s="7"/>
      <c r="AK108" s="42">
        <f t="shared" si="14"/>
        <v>0</v>
      </c>
      <c r="AL108" s="7">
        <f t="shared" si="15"/>
        <v>22</v>
      </c>
    </row>
    <row r="109" spans="13:38" ht="16.5" customHeight="1" hidden="1">
      <c r="M109" s="33"/>
      <c r="N109" s="34"/>
      <c r="O109" s="34"/>
      <c r="P109" s="34"/>
      <c r="Q109" s="35"/>
      <c r="R109" s="34" t="str">
        <f t="shared" si="17"/>
        <v>B4</v>
      </c>
      <c r="S109" s="34"/>
      <c r="T109" s="37"/>
      <c r="U109" s="43"/>
      <c r="V109" s="110"/>
      <c r="W109" s="43"/>
      <c r="X109" s="43"/>
      <c r="Y109" s="43"/>
      <c r="Z109" s="43"/>
      <c r="AA109" s="43"/>
      <c r="AB109" s="37"/>
      <c r="AC109" s="37"/>
      <c r="AD109" s="37"/>
      <c r="AE109" s="48"/>
      <c r="AF109" s="31"/>
      <c r="AG109" s="48"/>
      <c r="AH109" s="48"/>
      <c r="AI109" s="7"/>
      <c r="AJ109" s="7"/>
      <c r="AK109" s="42">
        <f t="shared" si="14"/>
        <v>0</v>
      </c>
      <c r="AL109" s="7">
        <f t="shared" si="15"/>
        <v>22</v>
      </c>
    </row>
    <row r="110" spans="13:38" ht="16.5" customHeight="1" hidden="1">
      <c r="M110" s="33"/>
      <c r="N110" s="34"/>
      <c r="O110" s="34"/>
      <c r="P110" s="34"/>
      <c r="Q110" s="35"/>
      <c r="R110" s="34" t="str">
        <f t="shared" si="17"/>
        <v>B4</v>
      </c>
      <c r="S110" s="34"/>
      <c r="T110" s="37"/>
      <c r="U110" s="43"/>
      <c r="V110" s="110"/>
      <c r="W110" s="43"/>
      <c r="X110" s="43"/>
      <c r="Y110" s="43"/>
      <c r="Z110" s="43"/>
      <c r="AA110" s="43"/>
      <c r="AB110" s="37"/>
      <c r="AC110" s="37"/>
      <c r="AD110" s="37"/>
      <c r="AE110" s="48"/>
      <c r="AF110" s="31"/>
      <c r="AG110" s="48"/>
      <c r="AH110" s="48"/>
      <c r="AI110" s="7"/>
      <c r="AJ110" s="7"/>
      <c r="AK110" s="42">
        <f t="shared" si="14"/>
        <v>0</v>
      </c>
      <c r="AL110" s="7">
        <f t="shared" si="15"/>
        <v>22</v>
      </c>
    </row>
    <row r="111" spans="13:38" ht="16.5" customHeight="1" hidden="1">
      <c r="M111" s="33"/>
      <c r="N111" s="34"/>
      <c r="O111" s="34"/>
      <c r="P111" s="34"/>
      <c r="Q111" s="35"/>
      <c r="R111" s="34" t="str">
        <f t="shared" si="17"/>
        <v>B4</v>
      </c>
      <c r="S111" s="34"/>
      <c r="T111" s="37"/>
      <c r="U111" s="43"/>
      <c r="V111" s="110"/>
      <c r="W111" s="43"/>
      <c r="X111" s="43"/>
      <c r="Y111" s="43"/>
      <c r="Z111" s="43"/>
      <c r="AA111" s="43"/>
      <c r="AB111" s="37"/>
      <c r="AC111" s="37"/>
      <c r="AD111" s="37"/>
      <c r="AE111" s="48"/>
      <c r="AF111" s="31"/>
      <c r="AG111" s="48"/>
      <c r="AH111" s="48"/>
      <c r="AI111" s="7"/>
      <c r="AJ111" s="7"/>
      <c r="AK111" s="42">
        <f t="shared" si="14"/>
        <v>0</v>
      </c>
      <c r="AL111" s="7">
        <f t="shared" si="15"/>
        <v>22</v>
      </c>
    </row>
    <row r="112" spans="13:38" ht="16.5" customHeight="1" hidden="1">
      <c r="M112" s="33"/>
      <c r="N112" s="34"/>
      <c r="O112" s="34"/>
      <c r="P112" s="34"/>
      <c r="Q112" s="35"/>
      <c r="R112" s="34" t="str">
        <f t="shared" si="17"/>
        <v>B4</v>
      </c>
      <c r="S112" s="34"/>
      <c r="T112" s="37"/>
      <c r="U112" s="43"/>
      <c r="V112" s="110"/>
      <c r="W112" s="43"/>
      <c r="X112" s="43"/>
      <c r="Y112" s="43"/>
      <c r="Z112" s="43"/>
      <c r="AA112" s="43"/>
      <c r="AB112" s="37"/>
      <c r="AC112" s="37"/>
      <c r="AD112" s="37"/>
      <c r="AE112" s="48"/>
      <c r="AF112" s="31"/>
      <c r="AG112" s="48"/>
      <c r="AH112" s="48"/>
      <c r="AI112" s="7"/>
      <c r="AJ112" s="7"/>
      <c r="AK112" s="42">
        <f t="shared" si="14"/>
        <v>0</v>
      </c>
      <c r="AL112" s="7">
        <f t="shared" si="15"/>
        <v>22</v>
      </c>
    </row>
    <row r="113" spans="13:38" ht="16.5" customHeight="1" hidden="1">
      <c r="M113" s="33"/>
      <c r="N113" s="34"/>
      <c r="O113" s="34"/>
      <c r="P113" s="34"/>
      <c r="Q113" s="35"/>
      <c r="R113" s="34" t="str">
        <f t="shared" si="17"/>
        <v>B4</v>
      </c>
      <c r="S113" s="34"/>
      <c r="T113" s="37"/>
      <c r="U113" s="43"/>
      <c r="V113" s="110"/>
      <c r="W113" s="43"/>
      <c r="X113" s="43"/>
      <c r="Y113" s="43"/>
      <c r="Z113" s="43"/>
      <c r="AA113" s="43"/>
      <c r="AB113" s="37"/>
      <c r="AC113" s="37"/>
      <c r="AD113" s="37"/>
      <c r="AE113" s="48"/>
      <c r="AF113" s="31"/>
      <c r="AG113" s="48"/>
      <c r="AH113" s="48"/>
      <c r="AI113" s="7"/>
      <c r="AJ113" s="7"/>
      <c r="AK113" s="42">
        <f t="shared" si="14"/>
        <v>0</v>
      </c>
      <c r="AL113" s="7">
        <f t="shared" si="15"/>
        <v>22</v>
      </c>
    </row>
    <row r="114" spans="13:38" ht="16.5" customHeight="1" hidden="1">
      <c r="M114" s="33"/>
      <c r="N114" s="34"/>
      <c r="O114" s="34"/>
      <c r="P114" s="34"/>
      <c r="Q114" s="35"/>
      <c r="R114" s="34" t="str">
        <f t="shared" si="17"/>
        <v>B4</v>
      </c>
      <c r="S114" s="34"/>
      <c r="T114" s="37"/>
      <c r="U114" s="43"/>
      <c r="V114" s="110"/>
      <c r="W114" s="43"/>
      <c r="X114" s="43"/>
      <c r="Y114" s="43"/>
      <c r="Z114" s="43"/>
      <c r="AA114" s="43"/>
      <c r="AB114" s="37"/>
      <c r="AC114" s="37"/>
      <c r="AD114" s="37"/>
      <c r="AE114" s="48"/>
      <c r="AF114" s="31"/>
      <c r="AG114" s="48"/>
      <c r="AH114" s="48"/>
      <c r="AI114" s="7"/>
      <c r="AJ114" s="7"/>
      <c r="AK114" s="42">
        <f t="shared" si="14"/>
        <v>0</v>
      </c>
      <c r="AL114" s="7">
        <f t="shared" si="15"/>
        <v>22</v>
      </c>
    </row>
    <row r="115" spans="13:38" ht="16.5" customHeight="1" hidden="1">
      <c r="M115" s="33"/>
      <c r="N115" s="34"/>
      <c r="O115" s="34"/>
      <c r="P115" s="34"/>
      <c r="Q115" s="35"/>
      <c r="R115" s="34" t="str">
        <f t="shared" si="17"/>
        <v>B4</v>
      </c>
      <c r="S115" s="34"/>
      <c r="T115" s="35"/>
      <c r="U115" s="43"/>
      <c r="V115" s="110"/>
      <c r="W115" s="43"/>
      <c r="X115" s="43"/>
      <c r="Y115" s="43"/>
      <c r="Z115" s="43"/>
      <c r="AA115" s="43"/>
      <c r="AB115" s="37"/>
      <c r="AC115" s="37"/>
      <c r="AD115" s="37"/>
      <c r="AE115" s="48"/>
      <c r="AF115" s="7"/>
      <c r="AG115" s="7"/>
      <c r="AH115" s="7"/>
      <c r="AI115" s="7"/>
      <c r="AJ115" s="7"/>
      <c r="AK115" s="42">
        <f t="shared" si="14"/>
        <v>0</v>
      </c>
      <c r="AL115" s="7">
        <f t="shared" si="15"/>
        <v>22</v>
      </c>
    </row>
    <row r="116" spans="13:38" ht="16.5" customHeight="1" hidden="1">
      <c r="M116" s="33"/>
      <c r="N116" s="34"/>
      <c r="O116" s="34"/>
      <c r="P116" s="34"/>
      <c r="Q116" s="35"/>
      <c r="R116" s="34" t="str">
        <f t="shared" si="17"/>
        <v>B4</v>
      </c>
      <c r="S116" s="34"/>
      <c r="T116" s="35"/>
      <c r="U116" s="43"/>
      <c r="V116" s="110"/>
      <c r="W116" s="43"/>
      <c r="X116" s="43"/>
      <c r="Y116" s="43"/>
      <c r="Z116" s="43"/>
      <c r="AA116" s="43"/>
      <c r="AB116" s="37"/>
      <c r="AC116" s="37"/>
      <c r="AD116" s="37"/>
      <c r="AE116" s="48"/>
      <c r="AF116" s="7"/>
      <c r="AG116" s="7"/>
      <c r="AH116" s="7"/>
      <c r="AI116" s="7"/>
      <c r="AJ116" s="7"/>
      <c r="AK116" s="42">
        <f t="shared" si="14"/>
        <v>0</v>
      </c>
      <c r="AL116" s="7">
        <f t="shared" si="15"/>
        <v>22</v>
      </c>
    </row>
    <row r="117" spans="13:38" ht="16.5" customHeight="1" hidden="1">
      <c r="M117" s="33"/>
      <c r="N117" s="34"/>
      <c r="O117" s="34"/>
      <c r="P117" s="34"/>
      <c r="Q117" s="35"/>
      <c r="R117" s="34" t="str">
        <f t="shared" si="17"/>
        <v>B4</v>
      </c>
      <c r="S117" s="34"/>
      <c r="T117" s="35"/>
      <c r="U117" s="43"/>
      <c r="V117" s="110"/>
      <c r="W117" s="43"/>
      <c r="X117" s="43"/>
      <c r="Y117" s="43"/>
      <c r="Z117" s="43"/>
      <c r="AA117" s="43"/>
      <c r="AB117" s="37"/>
      <c r="AC117" s="37"/>
      <c r="AD117" s="37"/>
      <c r="AE117" s="48"/>
      <c r="AF117" s="7"/>
      <c r="AG117" s="7"/>
      <c r="AH117" s="7"/>
      <c r="AI117" s="7"/>
      <c r="AJ117" s="7"/>
      <c r="AK117" s="42">
        <f t="shared" si="14"/>
        <v>0</v>
      </c>
      <c r="AL117" s="7">
        <f t="shared" si="15"/>
        <v>22</v>
      </c>
    </row>
    <row r="118" spans="13:38" ht="16.5" customHeight="1" hidden="1">
      <c r="M118" s="33"/>
      <c r="N118" s="34"/>
      <c r="O118" s="34"/>
      <c r="P118" s="34"/>
      <c r="Q118" s="35"/>
      <c r="R118" s="34" t="str">
        <f t="shared" si="17"/>
        <v>B4</v>
      </c>
      <c r="S118" s="34"/>
      <c r="T118" s="35"/>
      <c r="U118" s="43"/>
      <c r="V118" s="110"/>
      <c r="W118" s="43"/>
      <c r="X118" s="43"/>
      <c r="Y118" s="43"/>
      <c r="Z118" s="43"/>
      <c r="AA118" s="43"/>
      <c r="AB118" s="37"/>
      <c r="AC118" s="37"/>
      <c r="AD118" s="37"/>
      <c r="AE118" s="48"/>
      <c r="AF118" s="7"/>
      <c r="AG118" s="7"/>
      <c r="AH118" s="7"/>
      <c r="AI118" s="7"/>
      <c r="AJ118" s="7"/>
      <c r="AK118" s="42">
        <f t="shared" si="14"/>
        <v>0</v>
      </c>
      <c r="AL118" s="7">
        <f t="shared" si="15"/>
        <v>22</v>
      </c>
    </row>
    <row r="119" spans="13:38" ht="16.5" customHeight="1" hidden="1">
      <c r="M119" s="33"/>
      <c r="N119" s="34"/>
      <c r="O119" s="34"/>
      <c r="P119" s="34"/>
      <c r="Q119" s="35"/>
      <c r="R119" s="34" t="str">
        <f t="shared" si="17"/>
        <v>B4</v>
      </c>
      <c r="S119" s="34"/>
      <c r="T119" s="35"/>
      <c r="U119" s="43"/>
      <c r="V119" s="110"/>
      <c r="W119" s="43"/>
      <c r="X119" s="43"/>
      <c r="Y119" s="43"/>
      <c r="Z119" s="43"/>
      <c r="AA119" s="43"/>
      <c r="AB119" s="37"/>
      <c r="AC119" s="37"/>
      <c r="AD119" s="37"/>
      <c r="AE119" s="48"/>
      <c r="AF119" s="7"/>
      <c r="AG119" s="7"/>
      <c r="AH119" s="7"/>
      <c r="AI119" s="7"/>
      <c r="AJ119" s="7"/>
      <c r="AK119" s="42">
        <f t="shared" si="14"/>
        <v>0</v>
      </c>
      <c r="AL119" s="7">
        <f t="shared" si="15"/>
        <v>22</v>
      </c>
    </row>
    <row r="120" spans="13:38" ht="16.5" customHeight="1" hidden="1">
      <c r="M120" s="33"/>
      <c r="N120" s="34"/>
      <c r="O120" s="34"/>
      <c r="P120" s="34"/>
      <c r="Q120" s="35"/>
      <c r="R120" s="34" t="str">
        <f t="shared" si="17"/>
        <v>B4</v>
      </c>
      <c r="S120" s="34"/>
      <c r="T120" s="35"/>
      <c r="U120" s="43"/>
      <c r="V120" s="110"/>
      <c r="W120" s="43"/>
      <c r="X120" s="43"/>
      <c r="Y120" s="43"/>
      <c r="Z120" s="43"/>
      <c r="AA120" s="43"/>
      <c r="AB120" s="37"/>
      <c r="AC120" s="37"/>
      <c r="AD120" s="37"/>
      <c r="AE120" s="48"/>
      <c r="AF120" s="7"/>
      <c r="AG120" s="7"/>
      <c r="AH120" s="7"/>
      <c r="AI120" s="7"/>
      <c r="AJ120" s="7"/>
      <c r="AK120" s="42">
        <f t="shared" si="14"/>
        <v>0</v>
      </c>
      <c r="AL120" s="7">
        <f t="shared" si="15"/>
        <v>22</v>
      </c>
    </row>
    <row r="121" spans="13:38" ht="16.5" customHeight="1" hidden="1">
      <c r="M121" s="33"/>
      <c r="N121" s="34"/>
      <c r="O121" s="34"/>
      <c r="P121" s="34"/>
      <c r="Q121" s="35"/>
      <c r="R121" s="34" t="str">
        <f t="shared" si="17"/>
        <v>B4</v>
      </c>
      <c r="S121" s="34"/>
      <c r="T121" s="35"/>
      <c r="U121" s="43"/>
      <c r="V121" s="110"/>
      <c r="W121" s="43"/>
      <c r="X121" s="43"/>
      <c r="Y121" s="43"/>
      <c r="Z121" s="43"/>
      <c r="AA121" s="43"/>
      <c r="AB121" s="37"/>
      <c r="AC121" s="37"/>
      <c r="AD121" s="37"/>
      <c r="AE121" s="48"/>
      <c r="AF121" s="7"/>
      <c r="AG121" s="7"/>
      <c r="AH121" s="7"/>
      <c r="AI121" s="7"/>
      <c r="AJ121" s="7"/>
      <c r="AK121" s="42">
        <f t="shared" si="14"/>
        <v>0</v>
      </c>
      <c r="AL121" s="7">
        <f t="shared" si="15"/>
        <v>22</v>
      </c>
    </row>
    <row r="122" spans="13:38" ht="16.5" customHeight="1" hidden="1">
      <c r="M122" s="33"/>
      <c r="N122" s="34"/>
      <c r="O122" s="34"/>
      <c r="P122" s="34"/>
      <c r="Q122" s="35"/>
      <c r="R122" s="34" t="str">
        <f t="shared" si="17"/>
        <v>B4</v>
      </c>
      <c r="S122" s="34"/>
      <c r="T122" s="35"/>
      <c r="U122" s="43"/>
      <c r="V122" s="110"/>
      <c r="W122" s="43"/>
      <c r="X122" s="43"/>
      <c r="Y122" s="43"/>
      <c r="Z122" s="43"/>
      <c r="AA122" s="43"/>
      <c r="AB122" s="37"/>
      <c r="AC122" s="37"/>
      <c r="AD122" s="37"/>
      <c r="AE122" s="48"/>
      <c r="AF122" s="7"/>
      <c r="AG122" s="7"/>
      <c r="AH122" s="7"/>
      <c r="AI122" s="7"/>
      <c r="AJ122" s="7"/>
      <c r="AK122" s="42">
        <f t="shared" si="14"/>
        <v>0</v>
      </c>
      <c r="AL122" s="7">
        <f t="shared" si="15"/>
        <v>22</v>
      </c>
    </row>
    <row r="123" spans="13:38" ht="16.5" customHeight="1" hidden="1">
      <c r="M123" s="33"/>
      <c r="N123" s="34"/>
      <c r="O123" s="34"/>
      <c r="P123" s="34"/>
      <c r="Q123" s="35"/>
      <c r="R123" s="34" t="str">
        <f t="shared" si="17"/>
        <v>B4</v>
      </c>
      <c r="S123" s="34"/>
      <c r="T123" s="35"/>
      <c r="U123" s="43"/>
      <c r="V123" s="110"/>
      <c r="W123" s="43"/>
      <c r="X123" s="43"/>
      <c r="Y123" s="43"/>
      <c r="Z123" s="43"/>
      <c r="AA123" s="43"/>
      <c r="AB123" s="37"/>
      <c r="AC123" s="37"/>
      <c r="AD123" s="37"/>
      <c r="AE123" s="48"/>
      <c r="AF123" s="7"/>
      <c r="AG123" s="7"/>
      <c r="AH123" s="7"/>
      <c r="AI123" s="7"/>
      <c r="AJ123" s="7"/>
      <c r="AK123" s="42">
        <f t="shared" si="14"/>
        <v>0</v>
      </c>
      <c r="AL123" s="7">
        <f t="shared" si="15"/>
        <v>22</v>
      </c>
    </row>
    <row r="124" spans="13:38" ht="16.5" customHeight="1" hidden="1">
      <c r="M124" s="33"/>
      <c r="N124" s="34"/>
      <c r="O124" s="34"/>
      <c r="P124" s="34"/>
      <c r="Q124" s="35"/>
      <c r="R124" s="34" t="str">
        <f t="shared" si="17"/>
        <v>B4</v>
      </c>
      <c r="S124" s="34"/>
      <c r="T124" s="35"/>
      <c r="U124" s="43"/>
      <c r="V124" s="110"/>
      <c r="W124" s="43"/>
      <c r="X124" s="43"/>
      <c r="Y124" s="43"/>
      <c r="Z124" s="43"/>
      <c r="AA124" s="43"/>
      <c r="AB124" s="37"/>
      <c r="AC124" s="37"/>
      <c r="AD124" s="37"/>
      <c r="AE124" s="48"/>
      <c r="AF124" s="7"/>
      <c r="AG124" s="7"/>
      <c r="AH124" s="7"/>
      <c r="AI124" s="7"/>
      <c r="AJ124" s="7"/>
      <c r="AK124" s="42">
        <f t="shared" si="14"/>
        <v>0</v>
      </c>
      <c r="AL124" s="7">
        <f t="shared" si="15"/>
        <v>22</v>
      </c>
    </row>
    <row r="125" spans="13:38" ht="16.5" customHeight="1" hidden="1">
      <c r="M125" s="33" t="s">
        <v>32</v>
      </c>
      <c r="N125" s="34"/>
      <c r="O125" s="34"/>
      <c r="P125" s="34"/>
      <c r="Q125" s="35"/>
      <c r="R125" s="34" t="str">
        <f t="shared" si="17"/>
        <v>B4</v>
      </c>
      <c r="S125" s="34"/>
      <c r="T125" s="35"/>
      <c r="U125" s="43"/>
      <c r="V125" s="110"/>
      <c r="W125" s="43"/>
      <c r="X125" s="43"/>
      <c r="Y125" s="43"/>
      <c r="Z125" s="43"/>
      <c r="AA125" s="43"/>
      <c r="AB125" s="37"/>
      <c r="AC125" s="37"/>
      <c r="AD125" s="37"/>
      <c r="AE125" s="48"/>
      <c r="AF125" s="7"/>
      <c r="AG125" s="7"/>
      <c r="AH125" s="7"/>
      <c r="AI125" s="7"/>
      <c r="AJ125" s="7"/>
      <c r="AK125" s="42"/>
      <c r="AL125" s="7"/>
    </row>
    <row r="126" spans="2:38" ht="16.5" customHeight="1" hidden="1">
      <c r="B126" t="s">
        <v>250</v>
      </c>
      <c r="C126" t="s">
        <v>304</v>
      </c>
      <c r="D126" t="s">
        <v>305</v>
      </c>
      <c r="M126" s="33"/>
      <c r="N126" s="34"/>
      <c r="O126" s="34"/>
      <c r="P126" s="34"/>
      <c r="Q126" s="35"/>
      <c r="R126" s="34" t="str">
        <f t="shared" si="17"/>
        <v>B4</v>
      </c>
      <c r="S126" s="34"/>
      <c r="T126" s="37"/>
      <c r="U126" s="59"/>
      <c r="V126" s="110"/>
      <c r="W126" s="59"/>
      <c r="X126" s="59"/>
      <c r="Y126" s="59"/>
      <c r="Z126" s="59"/>
      <c r="AA126" s="43"/>
      <c r="AB126" s="37"/>
      <c r="AC126" s="37"/>
      <c r="AD126" s="37"/>
      <c r="AE126" s="48"/>
      <c r="AF126" s="7"/>
      <c r="AG126" s="7"/>
      <c r="AH126" s="7"/>
      <c r="AI126" s="7"/>
      <c r="AJ126" s="7"/>
      <c r="AK126" s="42">
        <f>SUM(AE126:AJ126)</f>
        <v>0</v>
      </c>
      <c r="AL126" s="7">
        <f>RANK(AK126,$AK$126:$AK$139,0)</f>
        <v>1</v>
      </c>
    </row>
    <row r="127" spans="2:38" ht="16.5" customHeight="1" hidden="1">
      <c r="B127" t="s">
        <v>306</v>
      </c>
      <c r="C127">
        <v>50</v>
      </c>
      <c r="D127">
        <v>10</v>
      </c>
      <c r="M127" s="33"/>
      <c r="N127" s="34"/>
      <c r="O127" s="34"/>
      <c r="P127" s="34"/>
      <c r="Q127" s="35"/>
      <c r="R127" s="34"/>
      <c r="S127" s="34"/>
      <c r="T127" s="37"/>
      <c r="U127" s="55"/>
      <c r="V127" s="110"/>
      <c r="W127" s="55"/>
      <c r="X127" s="55"/>
      <c r="Y127" s="55"/>
      <c r="Z127" s="55"/>
      <c r="AA127" s="43"/>
      <c r="AB127" s="37"/>
      <c r="AC127" s="37"/>
      <c r="AD127" s="37"/>
      <c r="AE127" s="48"/>
      <c r="AF127" s="7"/>
      <c r="AG127" s="7"/>
      <c r="AH127" s="7"/>
      <c r="AI127" s="7"/>
      <c r="AJ127" s="7"/>
      <c r="AK127" s="42">
        <f>SUM(AE127:AJ127)</f>
        <v>0</v>
      </c>
      <c r="AL127" s="7">
        <f>RANK(AK127,$AK$126:$AK$139,0)</f>
        <v>1</v>
      </c>
    </row>
    <row r="128" spans="2:38" ht="16.5" customHeight="1" hidden="1">
      <c r="B128" t="s">
        <v>307</v>
      </c>
      <c r="C128">
        <v>10</v>
      </c>
      <c r="D128">
        <v>10</v>
      </c>
      <c r="M128" s="33"/>
      <c r="N128" s="34"/>
      <c r="O128" s="34"/>
      <c r="P128" s="34"/>
      <c r="Q128" s="35"/>
      <c r="R128" s="34"/>
      <c r="S128" s="34"/>
      <c r="T128" s="37"/>
      <c r="U128" s="55"/>
      <c r="V128" s="110"/>
      <c r="W128" s="55"/>
      <c r="X128" s="55"/>
      <c r="Y128" s="55"/>
      <c r="Z128" s="55"/>
      <c r="AA128" s="43"/>
      <c r="AB128" s="37"/>
      <c r="AC128" s="37"/>
      <c r="AD128" s="37"/>
      <c r="AE128" s="48"/>
      <c r="AF128" s="7"/>
      <c r="AG128" s="7"/>
      <c r="AH128" s="7"/>
      <c r="AI128" s="7"/>
      <c r="AJ128" s="7"/>
      <c r="AK128" s="42">
        <f>SUM(AE128:AJ128)</f>
        <v>0</v>
      </c>
      <c r="AL128" s="7">
        <f>RANK(AK128,$AK$126:$AK$139,0)</f>
        <v>1</v>
      </c>
    </row>
    <row r="129" spans="2:38" ht="16.5" customHeight="1" hidden="1">
      <c r="B129" t="s">
        <v>308</v>
      </c>
      <c r="C129">
        <v>40</v>
      </c>
      <c r="D129" t="s">
        <v>309</v>
      </c>
      <c r="M129" s="33"/>
      <c r="N129" s="34"/>
      <c r="O129" s="34"/>
      <c r="P129" s="34"/>
      <c r="Q129" s="35"/>
      <c r="R129" s="34"/>
      <c r="S129" s="34"/>
      <c r="T129" s="37"/>
      <c r="U129" s="43"/>
      <c r="V129" s="110"/>
      <c r="W129" s="43"/>
      <c r="X129" s="43"/>
      <c r="Y129" s="43"/>
      <c r="Z129" s="43"/>
      <c r="AA129" s="43"/>
      <c r="AB129" s="37"/>
      <c r="AC129" s="37"/>
      <c r="AD129" s="37"/>
      <c r="AE129" s="48"/>
      <c r="AF129" s="7"/>
      <c r="AG129" s="7"/>
      <c r="AH129" s="7"/>
      <c r="AI129" s="7"/>
      <c r="AJ129" s="7"/>
      <c r="AK129" s="42">
        <f>SUM(AE129:AJ129)</f>
        <v>0</v>
      </c>
      <c r="AL129" s="7">
        <f>RANK(AK129,$AK$126:$AK$139,0)</f>
        <v>1</v>
      </c>
    </row>
    <row r="130" spans="2:38" ht="16.5" customHeight="1" hidden="1">
      <c r="B130" t="s">
        <v>303</v>
      </c>
      <c r="C130">
        <v>33</v>
      </c>
      <c r="M130" s="33"/>
      <c r="N130" s="34"/>
      <c r="O130" s="34"/>
      <c r="P130" s="34"/>
      <c r="Q130" s="35"/>
      <c r="R130" s="34"/>
      <c r="S130" s="34"/>
      <c r="T130" s="37"/>
      <c r="U130" s="43"/>
      <c r="V130" s="110"/>
      <c r="W130" s="43"/>
      <c r="X130" s="43"/>
      <c r="Y130" s="43"/>
      <c r="Z130" s="43"/>
      <c r="AA130" s="43"/>
      <c r="AB130" s="37"/>
      <c r="AC130" s="37"/>
      <c r="AD130" s="37"/>
      <c r="AE130" s="48"/>
      <c r="AF130" s="7"/>
      <c r="AG130" s="7"/>
      <c r="AH130" s="41"/>
      <c r="AI130" s="41"/>
      <c r="AJ130" s="41"/>
      <c r="AK130" s="42">
        <f aca="true" t="shared" si="18" ref="AK130:AK139">SUM(AE130:AJ130)</f>
        <v>0</v>
      </c>
      <c r="AL130" s="7">
        <f aca="true" t="shared" si="19" ref="AL130:AL139">RANK(AK130,$AK$126:$AK$139,0)</f>
        <v>1</v>
      </c>
    </row>
    <row r="131" spans="2:38" ht="16.5" customHeight="1" hidden="1">
      <c r="B131" t="s">
        <v>310</v>
      </c>
      <c r="C131">
        <v>7</v>
      </c>
      <c r="M131" s="33"/>
      <c r="N131" s="34"/>
      <c r="O131" s="34"/>
      <c r="P131" s="34"/>
      <c r="Q131" s="35"/>
      <c r="R131" s="34"/>
      <c r="S131" s="34"/>
      <c r="T131" s="37"/>
      <c r="U131" s="43"/>
      <c r="V131" s="110"/>
      <c r="W131" s="43"/>
      <c r="X131" s="43"/>
      <c r="Y131" s="43"/>
      <c r="Z131" s="43"/>
      <c r="AA131" s="43"/>
      <c r="AB131" s="37"/>
      <c r="AC131" s="37"/>
      <c r="AD131" s="37"/>
      <c r="AE131" s="48"/>
      <c r="AF131" s="7"/>
      <c r="AG131" s="7"/>
      <c r="AH131" s="7"/>
      <c r="AI131" s="7"/>
      <c r="AJ131" s="7"/>
      <c r="AK131" s="42">
        <f t="shared" si="18"/>
        <v>0</v>
      </c>
      <c r="AL131" s="7">
        <f t="shared" si="19"/>
        <v>1</v>
      </c>
    </row>
    <row r="132" spans="2:38" ht="16.5" customHeight="1" hidden="1">
      <c r="B132" t="s">
        <v>311</v>
      </c>
      <c r="C132">
        <f>250*7</f>
        <v>1750</v>
      </c>
      <c r="M132" s="33"/>
      <c r="N132" s="34"/>
      <c r="O132" s="34"/>
      <c r="P132" s="34"/>
      <c r="Q132" s="35"/>
      <c r="R132" s="34"/>
      <c r="S132" s="34"/>
      <c r="T132" s="37"/>
      <c r="U132" s="43"/>
      <c r="V132" s="110"/>
      <c r="W132" s="43"/>
      <c r="X132" s="43"/>
      <c r="Y132" s="43"/>
      <c r="Z132" s="43"/>
      <c r="AA132" s="43"/>
      <c r="AB132" s="37"/>
      <c r="AC132" s="37"/>
      <c r="AD132" s="37"/>
      <c r="AE132" s="48"/>
      <c r="AF132" s="7"/>
      <c r="AG132" s="7"/>
      <c r="AH132" s="7"/>
      <c r="AI132" s="7"/>
      <c r="AJ132" s="7"/>
      <c r="AK132" s="42">
        <f t="shared" si="18"/>
        <v>0</v>
      </c>
      <c r="AL132" s="7">
        <f t="shared" si="19"/>
        <v>1</v>
      </c>
    </row>
    <row r="133" spans="2:38" ht="16.5" customHeight="1" hidden="1">
      <c r="B133" t="s">
        <v>312</v>
      </c>
      <c r="C133">
        <v>1050</v>
      </c>
      <c r="M133" s="33"/>
      <c r="N133" s="34"/>
      <c r="O133" s="34"/>
      <c r="P133" s="34"/>
      <c r="Q133" s="35"/>
      <c r="R133" s="34"/>
      <c r="S133" s="34"/>
      <c r="T133" s="37"/>
      <c r="U133" s="43"/>
      <c r="V133" s="110"/>
      <c r="W133" s="43"/>
      <c r="X133" s="43"/>
      <c r="Y133" s="43"/>
      <c r="Z133" s="43"/>
      <c r="AA133" s="43"/>
      <c r="AB133" s="37"/>
      <c r="AC133" s="37"/>
      <c r="AD133" s="37"/>
      <c r="AE133" s="48"/>
      <c r="AF133" s="7"/>
      <c r="AG133" s="7"/>
      <c r="AH133" s="7"/>
      <c r="AI133" s="7"/>
      <c r="AJ133" s="7"/>
      <c r="AK133" s="42">
        <f t="shared" si="18"/>
        <v>0</v>
      </c>
      <c r="AL133" s="7">
        <f t="shared" si="19"/>
        <v>1</v>
      </c>
    </row>
    <row r="134" spans="2:38" ht="16.5" customHeight="1" hidden="1">
      <c r="B134" t="s">
        <v>313</v>
      </c>
      <c r="C134">
        <v>700</v>
      </c>
      <c r="M134" s="33"/>
      <c r="N134" s="34"/>
      <c r="O134" s="34"/>
      <c r="P134" s="34"/>
      <c r="Q134" s="35"/>
      <c r="R134" s="34"/>
      <c r="S134" s="34"/>
      <c r="T134" s="37"/>
      <c r="U134" s="43"/>
      <c r="V134" s="110"/>
      <c r="W134" s="43"/>
      <c r="X134" s="43"/>
      <c r="Y134" s="43"/>
      <c r="Z134" s="43"/>
      <c r="AA134" s="43"/>
      <c r="AB134" s="37"/>
      <c r="AC134" s="37"/>
      <c r="AD134" s="37"/>
      <c r="AE134" s="48"/>
      <c r="AF134" s="7"/>
      <c r="AG134" s="7"/>
      <c r="AH134" s="7"/>
      <c r="AI134" s="7"/>
      <c r="AJ134" s="7"/>
      <c r="AK134" s="42">
        <f t="shared" si="18"/>
        <v>0</v>
      </c>
      <c r="AL134" s="7">
        <f t="shared" si="19"/>
        <v>1</v>
      </c>
    </row>
    <row r="135" spans="13:38" ht="16.5" customHeight="1" hidden="1">
      <c r="M135" s="33"/>
      <c r="N135" s="34"/>
      <c r="O135" s="34"/>
      <c r="P135" s="34"/>
      <c r="Q135" s="35"/>
      <c r="R135" s="34"/>
      <c r="S135" s="34"/>
      <c r="T135" s="37"/>
      <c r="U135" s="43"/>
      <c r="V135" s="110"/>
      <c r="W135" s="43"/>
      <c r="X135" s="43"/>
      <c r="Y135" s="43"/>
      <c r="Z135" s="43"/>
      <c r="AA135" s="43"/>
      <c r="AB135" s="37"/>
      <c r="AC135" s="37"/>
      <c r="AD135" s="37"/>
      <c r="AE135" s="48"/>
      <c r="AF135" s="7"/>
      <c r="AG135" s="7"/>
      <c r="AH135" s="7"/>
      <c r="AI135" s="7"/>
      <c r="AJ135" s="7"/>
      <c r="AK135" s="42">
        <f t="shared" si="18"/>
        <v>0</v>
      </c>
      <c r="AL135" s="7">
        <f t="shared" si="19"/>
        <v>1</v>
      </c>
    </row>
    <row r="136" spans="13:38" ht="16.5" customHeight="1" hidden="1">
      <c r="M136" s="33"/>
      <c r="N136" s="34"/>
      <c r="O136" s="34"/>
      <c r="P136" s="34"/>
      <c r="Q136" s="35"/>
      <c r="R136" s="34"/>
      <c r="S136" s="34"/>
      <c r="T136" s="37"/>
      <c r="U136" s="43"/>
      <c r="V136" s="110"/>
      <c r="W136" s="43"/>
      <c r="X136" s="43"/>
      <c r="Y136" s="43"/>
      <c r="Z136" s="43"/>
      <c r="AA136" s="43"/>
      <c r="AB136" s="37"/>
      <c r="AC136" s="37"/>
      <c r="AD136" s="37"/>
      <c r="AE136" s="48"/>
      <c r="AF136" s="7"/>
      <c r="AG136" s="7"/>
      <c r="AH136" s="7"/>
      <c r="AI136" s="7"/>
      <c r="AJ136" s="7"/>
      <c r="AK136" s="42">
        <f t="shared" si="18"/>
        <v>0</v>
      </c>
      <c r="AL136" s="7">
        <f t="shared" si="19"/>
        <v>1</v>
      </c>
    </row>
    <row r="137" spans="2:38" ht="16.5" customHeight="1" hidden="1">
      <c r="B137" t="s">
        <v>280</v>
      </c>
      <c r="C137" t="s">
        <v>281</v>
      </c>
      <c r="D137" t="s">
        <v>282</v>
      </c>
      <c r="E137" t="s">
        <v>283</v>
      </c>
      <c r="F137" t="s">
        <v>284</v>
      </c>
      <c r="G137" t="s">
        <v>285</v>
      </c>
      <c r="M137" s="33"/>
      <c r="N137" s="34"/>
      <c r="O137" s="34"/>
      <c r="P137" s="34"/>
      <c r="Q137" s="35"/>
      <c r="R137" s="34"/>
      <c r="S137" s="34"/>
      <c r="T137" s="37"/>
      <c r="U137" s="43"/>
      <c r="V137" s="110"/>
      <c r="W137" s="43"/>
      <c r="X137" s="43"/>
      <c r="Y137" s="43"/>
      <c r="Z137" s="43"/>
      <c r="AA137" s="43"/>
      <c r="AB137" s="37"/>
      <c r="AC137" s="37"/>
      <c r="AD137" s="37"/>
      <c r="AE137" s="48"/>
      <c r="AF137" s="7"/>
      <c r="AG137" s="7"/>
      <c r="AH137" s="7"/>
      <c r="AI137" s="7"/>
      <c r="AJ137" s="7"/>
      <c r="AK137" s="42">
        <f t="shared" si="18"/>
        <v>0</v>
      </c>
      <c r="AL137" s="7">
        <f t="shared" si="19"/>
        <v>1</v>
      </c>
    </row>
    <row r="138" spans="2:38" ht="16.5" customHeight="1" hidden="1">
      <c r="B138" t="s">
        <v>286</v>
      </c>
      <c r="C138">
        <v>280</v>
      </c>
      <c r="G138">
        <v>80</v>
      </c>
      <c r="M138" s="33"/>
      <c r="N138" s="34"/>
      <c r="O138" s="34"/>
      <c r="P138" s="34"/>
      <c r="Q138" s="35"/>
      <c r="R138" s="34"/>
      <c r="S138" s="34"/>
      <c r="T138" s="37"/>
      <c r="U138" s="43"/>
      <c r="V138" s="110"/>
      <c r="W138" s="43"/>
      <c r="X138" s="43"/>
      <c r="Y138" s="43"/>
      <c r="Z138" s="43"/>
      <c r="AA138" s="43"/>
      <c r="AB138" s="37"/>
      <c r="AC138" s="37"/>
      <c r="AD138" s="37"/>
      <c r="AE138" s="48"/>
      <c r="AF138" s="7"/>
      <c r="AG138" s="7"/>
      <c r="AH138" s="7"/>
      <c r="AI138" s="7"/>
      <c r="AJ138" s="7"/>
      <c r="AK138" s="42">
        <f t="shared" si="18"/>
        <v>0</v>
      </c>
      <c r="AL138" s="7">
        <f t="shared" si="19"/>
        <v>1</v>
      </c>
    </row>
    <row r="139" spans="2:38" ht="16.5" customHeight="1" hidden="1">
      <c r="B139" t="s">
        <v>287</v>
      </c>
      <c r="C139">
        <v>97</v>
      </c>
      <c r="G139">
        <v>23</v>
      </c>
      <c r="M139" s="33"/>
      <c r="N139" s="34"/>
      <c r="O139" s="34"/>
      <c r="P139" s="34"/>
      <c r="Q139" s="35"/>
      <c r="R139" s="34"/>
      <c r="S139" s="34"/>
      <c r="T139" s="37"/>
      <c r="U139" s="43"/>
      <c r="V139" s="110"/>
      <c r="W139" s="43"/>
      <c r="X139" s="43"/>
      <c r="Y139" s="43"/>
      <c r="Z139" s="43"/>
      <c r="AA139" s="43"/>
      <c r="AB139" s="37"/>
      <c r="AC139" s="37"/>
      <c r="AD139" s="37"/>
      <c r="AE139" s="48"/>
      <c r="AF139" s="7"/>
      <c r="AG139" s="7"/>
      <c r="AH139" s="7"/>
      <c r="AI139" s="7"/>
      <c r="AJ139" s="7"/>
      <c r="AK139" s="42">
        <f t="shared" si="18"/>
        <v>0</v>
      </c>
      <c r="AL139" s="7">
        <f t="shared" si="19"/>
        <v>1</v>
      </c>
    </row>
    <row r="140" spans="2:38" ht="16.5" customHeight="1" hidden="1">
      <c r="B140" t="s">
        <v>288</v>
      </c>
      <c r="C140">
        <f>C138-C139</f>
        <v>183</v>
      </c>
      <c r="G140">
        <f>G138-G139</f>
        <v>57</v>
      </c>
      <c r="M140" s="33"/>
      <c r="N140" s="34"/>
      <c r="O140" s="34"/>
      <c r="P140" s="34"/>
      <c r="Q140" s="35"/>
      <c r="R140" s="34"/>
      <c r="S140" s="34"/>
      <c r="T140" s="37"/>
      <c r="U140" s="43"/>
      <c r="V140" s="110"/>
      <c r="W140" s="43"/>
      <c r="X140" s="43"/>
      <c r="Y140" s="43"/>
      <c r="Z140" s="43"/>
      <c r="AA140" s="43"/>
      <c r="AB140" s="37"/>
      <c r="AC140" s="37"/>
      <c r="AD140" s="37"/>
      <c r="AE140" s="48"/>
      <c r="AF140" s="7"/>
      <c r="AG140" s="7"/>
      <c r="AH140" s="7"/>
      <c r="AI140" s="7"/>
      <c r="AJ140" s="7"/>
      <c r="AK140" s="42"/>
      <c r="AL140" s="7"/>
    </row>
    <row r="141" spans="2:38" ht="16.5" customHeight="1" hidden="1">
      <c r="B141" t="s">
        <v>289</v>
      </c>
      <c r="C141">
        <v>29</v>
      </c>
      <c r="G141">
        <v>13</v>
      </c>
      <c r="M141" s="33"/>
      <c r="N141" s="34"/>
      <c r="O141" s="34"/>
      <c r="P141" s="34"/>
      <c r="Q141" s="35"/>
      <c r="R141" s="34"/>
      <c r="S141" s="34"/>
      <c r="T141" s="37"/>
      <c r="U141" s="43"/>
      <c r="V141" s="110"/>
      <c r="W141" s="43"/>
      <c r="X141" s="43"/>
      <c r="Y141" s="43"/>
      <c r="Z141" s="43"/>
      <c r="AA141" s="43"/>
      <c r="AB141" s="37"/>
      <c r="AC141" s="37"/>
      <c r="AD141" s="37"/>
      <c r="AE141" s="48"/>
      <c r="AF141" s="7"/>
      <c r="AG141" s="7"/>
      <c r="AH141" s="7"/>
      <c r="AI141" s="7"/>
      <c r="AJ141" s="7"/>
      <c r="AK141" s="42">
        <f aca="true" t="shared" si="20" ref="AK141:AK152">SUM(AE141:AJ141)</f>
        <v>0</v>
      </c>
      <c r="AL141" s="7">
        <f>RANK(AK141,$AK$141:$AK$187,0)</f>
        <v>1</v>
      </c>
    </row>
    <row r="142" spans="2:38" ht="16.5" customHeight="1" hidden="1">
      <c r="B142" t="s">
        <v>290</v>
      </c>
      <c r="C142">
        <v>5</v>
      </c>
      <c r="G142">
        <v>7</v>
      </c>
      <c r="M142" s="33"/>
      <c r="N142" s="34"/>
      <c r="O142" s="34"/>
      <c r="P142" s="34"/>
      <c r="Q142" s="35"/>
      <c r="R142" s="34"/>
      <c r="S142" s="34"/>
      <c r="T142" s="37"/>
      <c r="U142" s="43"/>
      <c r="V142" s="110"/>
      <c r="W142" s="43"/>
      <c r="X142" s="43"/>
      <c r="Y142" s="43"/>
      <c r="Z142" s="43"/>
      <c r="AA142" s="43"/>
      <c r="AB142" s="37"/>
      <c r="AC142" s="37"/>
      <c r="AD142" s="37"/>
      <c r="AE142" s="48"/>
      <c r="AF142" s="7"/>
      <c r="AG142" s="7"/>
      <c r="AH142" s="7"/>
      <c r="AI142" s="7"/>
      <c r="AJ142" s="7"/>
      <c r="AK142" s="42">
        <f t="shared" si="20"/>
        <v>0</v>
      </c>
      <c r="AL142" s="7">
        <f aca="true" t="shared" si="21" ref="AL142:AL152">RANK(AK142,$AK$165:$AK$192,0)</f>
        <v>1</v>
      </c>
    </row>
    <row r="143" spans="2:38" ht="16.5" customHeight="1" hidden="1">
      <c r="B143" t="s">
        <v>291</v>
      </c>
      <c r="C143">
        <v>3</v>
      </c>
      <c r="G143">
        <v>1</v>
      </c>
      <c r="M143" s="33"/>
      <c r="N143" s="34"/>
      <c r="O143" s="34"/>
      <c r="P143" s="34"/>
      <c r="Q143" s="35"/>
      <c r="R143" s="34"/>
      <c r="S143" s="34"/>
      <c r="T143" s="37"/>
      <c r="U143" s="43"/>
      <c r="V143" s="110"/>
      <c r="W143" s="43"/>
      <c r="X143" s="43"/>
      <c r="Y143" s="43"/>
      <c r="Z143" s="43"/>
      <c r="AA143" s="43"/>
      <c r="AB143" s="37"/>
      <c r="AC143" s="37"/>
      <c r="AD143" s="37"/>
      <c r="AE143" s="48"/>
      <c r="AF143" s="7"/>
      <c r="AG143" s="7"/>
      <c r="AH143" s="7"/>
      <c r="AI143" s="7"/>
      <c r="AJ143" s="7"/>
      <c r="AK143" s="42">
        <f t="shared" si="20"/>
        <v>0</v>
      </c>
      <c r="AL143" s="7">
        <f t="shared" si="21"/>
        <v>1</v>
      </c>
    </row>
    <row r="144" spans="2:38" ht="16.5" customHeight="1" hidden="1">
      <c r="B144" t="s">
        <v>292</v>
      </c>
      <c r="C144">
        <v>3</v>
      </c>
      <c r="G144">
        <v>1</v>
      </c>
      <c r="M144" s="33"/>
      <c r="N144" s="34"/>
      <c r="O144" s="34"/>
      <c r="P144" s="34"/>
      <c r="Q144" s="35"/>
      <c r="R144" s="34"/>
      <c r="S144" s="34"/>
      <c r="T144" s="37"/>
      <c r="U144" s="43"/>
      <c r="V144" s="110"/>
      <c r="W144" s="43"/>
      <c r="X144" s="43"/>
      <c r="Y144" s="43"/>
      <c r="Z144" s="43"/>
      <c r="AA144" s="43"/>
      <c r="AB144" s="37"/>
      <c r="AC144" s="37"/>
      <c r="AD144" s="37"/>
      <c r="AE144" s="48"/>
      <c r="AF144" s="7"/>
      <c r="AG144" s="7"/>
      <c r="AH144" s="7"/>
      <c r="AI144" s="7"/>
      <c r="AJ144" s="7"/>
      <c r="AK144" s="42">
        <f t="shared" si="20"/>
        <v>0</v>
      </c>
      <c r="AL144" s="7">
        <f t="shared" si="21"/>
        <v>1</v>
      </c>
    </row>
    <row r="145" spans="2:38" ht="16.5" customHeight="1" hidden="1">
      <c r="B145" t="s">
        <v>293</v>
      </c>
      <c r="C145">
        <v>2</v>
      </c>
      <c r="M145" s="33"/>
      <c r="N145" s="34"/>
      <c r="O145" s="34"/>
      <c r="P145" s="34"/>
      <c r="Q145" s="35"/>
      <c r="R145" s="34"/>
      <c r="S145" s="34"/>
      <c r="T145" s="37"/>
      <c r="U145" s="43"/>
      <c r="V145" s="110"/>
      <c r="W145" s="43"/>
      <c r="X145" s="43"/>
      <c r="Y145" s="43"/>
      <c r="Z145" s="43"/>
      <c r="AA145" s="43"/>
      <c r="AB145" s="37"/>
      <c r="AC145" s="37"/>
      <c r="AD145" s="37"/>
      <c r="AE145" s="48"/>
      <c r="AF145" s="7"/>
      <c r="AG145" s="7"/>
      <c r="AH145" s="7"/>
      <c r="AI145" s="7"/>
      <c r="AJ145" s="7"/>
      <c r="AK145" s="42">
        <f t="shared" si="20"/>
        <v>0</v>
      </c>
      <c r="AL145" s="7">
        <f t="shared" si="21"/>
        <v>1</v>
      </c>
    </row>
    <row r="146" spans="2:38" ht="16.5" customHeight="1" hidden="1">
      <c r="B146" t="s">
        <v>294</v>
      </c>
      <c r="C146">
        <v>2</v>
      </c>
      <c r="M146" s="33"/>
      <c r="N146" s="34"/>
      <c r="O146" s="34"/>
      <c r="P146" s="34"/>
      <c r="Q146" s="35"/>
      <c r="R146" s="34"/>
      <c r="S146" s="34"/>
      <c r="T146" s="37"/>
      <c r="U146" s="43"/>
      <c r="V146" s="110"/>
      <c r="W146" s="43"/>
      <c r="X146" s="43"/>
      <c r="Y146" s="43"/>
      <c r="Z146" s="43"/>
      <c r="AA146" s="43"/>
      <c r="AB146" s="37"/>
      <c r="AC146" s="37"/>
      <c r="AD146" s="37"/>
      <c r="AE146" s="48"/>
      <c r="AF146" s="7"/>
      <c r="AG146" s="7"/>
      <c r="AH146" s="7"/>
      <c r="AI146" s="7"/>
      <c r="AJ146" s="7"/>
      <c r="AK146" s="42">
        <f t="shared" si="20"/>
        <v>0</v>
      </c>
      <c r="AL146" s="7">
        <f t="shared" si="21"/>
        <v>1</v>
      </c>
    </row>
    <row r="147" spans="2:38" ht="16.5" customHeight="1" hidden="1">
      <c r="B147" t="s">
        <v>295</v>
      </c>
      <c r="C147">
        <v>4</v>
      </c>
      <c r="M147" s="33"/>
      <c r="N147" s="34"/>
      <c r="O147" s="34"/>
      <c r="P147" s="34"/>
      <c r="Q147" s="35"/>
      <c r="R147" s="34"/>
      <c r="S147" s="34"/>
      <c r="T147" s="37"/>
      <c r="U147" s="43"/>
      <c r="V147" s="110"/>
      <c r="W147" s="43"/>
      <c r="X147" s="43"/>
      <c r="Y147" s="43"/>
      <c r="Z147" s="43"/>
      <c r="AA147" s="43"/>
      <c r="AB147" s="37"/>
      <c r="AC147" s="37"/>
      <c r="AD147" s="37"/>
      <c r="AE147" s="48"/>
      <c r="AF147" s="7"/>
      <c r="AG147" s="7"/>
      <c r="AH147" s="7"/>
      <c r="AI147" s="7"/>
      <c r="AJ147" s="7"/>
      <c r="AK147" s="42">
        <f t="shared" si="20"/>
        <v>0</v>
      </c>
      <c r="AL147" s="7">
        <f t="shared" si="21"/>
        <v>1</v>
      </c>
    </row>
    <row r="148" spans="2:38" ht="16.5" customHeight="1" hidden="1">
      <c r="B148" t="s">
        <v>296</v>
      </c>
      <c r="C148">
        <v>3</v>
      </c>
      <c r="M148" s="33"/>
      <c r="N148" s="34"/>
      <c r="O148" s="34"/>
      <c r="P148" s="34"/>
      <c r="Q148" s="35"/>
      <c r="R148" s="34"/>
      <c r="S148" s="34"/>
      <c r="T148" s="37"/>
      <c r="U148" s="43"/>
      <c r="V148" s="110"/>
      <c r="W148" s="43"/>
      <c r="X148" s="43"/>
      <c r="Y148" s="43"/>
      <c r="Z148" s="43"/>
      <c r="AA148" s="43"/>
      <c r="AB148" s="37"/>
      <c r="AC148" s="37"/>
      <c r="AD148" s="37"/>
      <c r="AE148" s="48"/>
      <c r="AF148" s="7"/>
      <c r="AG148" s="7"/>
      <c r="AH148" s="7"/>
      <c r="AI148" s="7"/>
      <c r="AJ148" s="7"/>
      <c r="AK148" s="42">
        <f t="shared" si="20"/>
        <v>0</v>
      </c>
      <c r="AL148" s="7">
        <f t="shared" si="21"/>
        <v>1</v>
      </c>
    </row>
    <row r="149" spans="13:38" ht="16.5" customHeight="1" hidden="1">
      <c r="M149" s="33"/>
      <c r="N149" s="34"/>
      <c r="O149" s="34"/>
      <c r="P149" s="34"/>
      <c r="Q149" s="35"/>
      <c r="R149" s="34"/>
      <c r="S149" s="34"/>
      <c r="T149" s="37"/>
      <c r="U149" s="43"/>
      <c r="V149" s="110"/>
      <c r="W149" s="43"/>
      <c r="X149" s="43"/>
      <c r="Y149" s="43"/>
      <c r="Z149" s="43"/>
      <c r="AA149" s="43"/>
      <c r="AB149" s="37"/>
      <c r="AC149" s="37"/>
      <c r="AD149" s="37"/>
      <c r="AE149" s="48"/>
      <c r="AF149" s="7"/>
      <c r="AG149" s="7"/>
      <c r="AH149" s="7"/>
      <c r="AI149" s="7"/>
      <c r="AJ149" s="7"/>
      <c r="AK149" s="42">
        <f t="shared" si="20"/>
        <v>0</v>
      </c>
      <c r="AL149" s="7">
        <f t="shared" si="21"/>
        <v>1</v>
      </c>
    </row>
    <row r="150" spans="2:38" ht="16.5" customHeight="1" hidden="1">
      <c r="B150" t="s">
        <v>297</v>
      </c>
      <c r="C150">
        <v>2</v>
      </c>
      <c r="M150" s="33"/>
      <c r="N150" s="34"/>
      <c r="O150" s="34"/>
      <c r="P150" s="34"/>
      <c r="Q150" s="35"/>
      <c r="R150" s="34"/>
      <c r="S150" s="34"/>
      <c r="T150" s="37"/>
      <c r="U150" s="43"/>
      <c r="V150" s="110"/>
      <c r="W150" s="43"/>
      <c r="X150" s="43"/>
      <c r="Y150" s="43"/>
      <c r="Z150" s="43"/>
      <c r="AA150" s="43"/>
      <c r="AB150" s="37"/>
      <c r="AC150" s="37"/>
      <c r="AD150" s="37"/>
      <c r="AE150" s="48"/>
      <c r="AF150" s="7"/>
      <c r="AG150" s="7"/>
      <c r="AH150" s="7"/>
      <c r="AI150" s="7"/>
      <c r="AJ150" s="7"/>
      <c r="AK150" s="42">
        <f t="shared" si="20"/>
        <v>0</v>
      </c>
      <c r="AL150" s="7">
        <f t="shared" si="21"/>
        <v>1</v>
      </c>
    </row>
    <row r="151" spans="2:38" ht="16.5" customHeight="1" hidden="1">
      <c r="B151" t="s">
        <v>298</v>
      </c>
      <c r="C151">
        <v>2</v>
      </c>
      <c r="F151" t="s">
        <v>299</v>
      </c>
      <c r="G151">
        <v>1</v>
      </c>
      <c r="M151" s="33"/>
      <c r="N151" s="34"/>
      <c r="O151" s="34"/>
      <c r="P151" s="34"/>
      <c r="Q151" s="35"/>
      <c r="R151" s="34"/>
      <c r="S151" s="34"/>
      <c r="T151" s="37"/>
      <c r="U151" s="43"/>
      <c r="V151" s="110"/>
      <c r="W151" s="43"/>
      <c r="X151" s="43"/>
      <c r="Y151" s="43"/>
      <c r="Z151" s="43"/>
      <c r="AA151" s="43"/>
      <c r="AB151" s="37"/>
      <c r="AC151" s="37"/>
      <c r="AD151" s="37"/>
      <c r="AE151" s="48"/>
      <c r="AF151" s="7"/>
      <c r="AG151" s="7"/>
      <c r="AH151" s="7"/>
      <c r="AI151" s="7"/>
      <c r="AJ151" s="7"/>
      <c r="AK151" s="42">
        <f t="shared" si="20"/>
        <v>0</v>
      </c>
      <c r="AL151" s="7">
        <f t="shared" si="21"/>
        <v>1</v>
      </c>
    </row>
    <row r="152" spans="2:38" ht="16.5" customHeight="1" hidden="1">
      <c r="B152" t="s">
        <v>275</v>
      </c>
      <c r="C152">
        <v>4</v>
      </c>
      <c r="G152">
        <v>1</v>
      </c>
      <c r="M152" s="33"/>
      <c r="N152" s="34"/>
      <c r="O152" s="34"/>
      <c r="P152" s="34"/>
      <c r="Q152" s="35"/>
      <c r="R152" s="34"/>
      <c r="S152" s="34"/>
      <c r="T152" s="37"/>
      <c r="U152" s="43"/>
      <c r="V152" s="110"/>
      <c r="W152" s="43"/>
      <c r="X152" s="43"/>
      <c r="Y152" s="43"/>
      <c r="Z152" s="43"/>
      <c r="AA152" s="43"/>
      <c r="AB152" s="37"/>
      <c r="AC152" s="37"/>
      <c r="AD152" s="37"/>
      <c r="AE152" s="48"/>
      <c r="AF152" s="7"/>
      <c r="AG152" s="7"/>
      <c r="AH152" s="7"/>
      <c r="AI152" s="7"/>
      <c r="AJ152" s="7"/>
      <c r="AK152" s="42">
        <f t="shared" si="20"/>
        <v>0</v>
      </c>
      <c r="AL152" s="7">
        <f t="shared" si="21"/>
        <v>1</v>
      </c>
    </row>
    <row r="153" spans="2:38" ht="16.5" customHeight="1" hidden="1">
      <c r="B153" t="s">
        <v>300</v>
      </c>
      <c r="C153">
        <v>12</v>
      </c>
      <c r="G153">
        <v>4</v>
      </c>
      <c r="M153" s="33"/>
      <c r="N153" s="34"/>
      <c r="O153" s="34"/>
      <c r="P153" s="34"/>
      <c r="Q153" s="35"/>
      <c r="R153" s="34"/>
      <c r="S153" s="34"/>
      <c r="T153" s="37"/>
      <c r="U153" s="43"/>
      <c r="V153" s="110"/>
      <c r="W153" s="43"/>
      <c r="X153" s="43"/>
      <c r="Y153" s="43"/>
      <c r="Z153" s="43"/>
      <c r="AA153" s="43"/>
      <c r="AB153" s="37"/>
      <c r="AC153" s="37"/>
      <c r="AD153" s="37"/>
      <c r="AE153" s="48"/>
      <c r="AF153" s="7"/>
      <c r="AG153" s="7"/>
      <c r="AH153" s="7"/>
      <c r="AI153" s="7"/>
      <c r="AJ153" s="7"/>
      <c r="AK153" s="42"/>
      <c r="AL153" s="7"/>
    </row>
    <row r="154" spans="2:38" ht="16.5" customHeight="1" hidden="1">
      <c r="B154" t="s">
        <v>301</v>
      </c>
      <c r="C154">
        <v>4</v>
      </c>
      <c r="M154" s="33"/>
      <c r="N154" s="34"/>
      <c r="O154" s="34"/>
      <c r="P154" s="34"/>
      <c r="Q154" s="35"/>
      <c r="R154" s="34"/>
      <c r="S154" s="34"/>
      <c r="T154" s="37"/>
      <c r="U154" s="43"/>
      <c r="V154" s="110"/>
      <c r="W154" s="43"/>
      <c r="X154" s="43"/>
      <c r="Y154" s="43"/>
      <c r="Z154" s="43"/>
      <c r="AA154" s="43"/>
      <c r="AB154" s="37"/>
      <c r="AC154" s="37"/>
      <c r="AD154" s="37"/>
      <c r="AE154" s="48"/>
      <c r="AF154" s="7"/>
      <c r="AG154" s="7"/>
      <c r="AH154" s="7"/>
      <c r="AI154" s="7"/>
      <c r="AJ154" s="7"/>
      <c r="AK154" s="42">
        <f aca="true" t="shared" si="22" ref="AK154:AK187">SUM(AE154:AJ154)</f>
        <v>0</v>
      </c>
      <c r="AL154" s="7">
        <f aca="true" t="shared" si="23" ref="AL154:AL160">RANK(AK154,$AK$10:$AK$64,0)</f>
        <v>28</v>
      </c>
    </row>
    <row r="155" spans="13:38" ht="16.5" customHeight="1" hidden="1">
      <c r="M155" s="33"/>
      <c r="N155" s="34"/>
      <c r="O155" s="34"/>
      <c r="P155" s="34"/>
      <c r="Q155" s="35"/>
      <c r="R155" s="34"/>
      <c r="S155" s="34"/>
      <c r="T155" s="37"/>
      <c r="U155" s="43"/>
      <c r="V155" s="110"/>
      <c r="W155" s="43"/>
      <c r="X155" s="43"/>
      <c r="Y155" s="43"/>
      <c r="Z155" s="43"/>
      <c r="AA155" s="43"/>
      <c r="AB155" s="37"/>
      <c r="AC155" s="37"/>
      <c r="AD155" s="37"/>
      <c r="AE155" s="48"/>
      <c r="AF155" s="7"/>
      <c r="AG155" s="7"/>
      <c r="AH155" s="7"/>
      <c r="AI155" s="7"/>
      <c r="AJ155" s="7"/>
      <c r="AK155" s="42">
        <f t="shared" si="22"/>
        <v>0</v>
      </c>
      <c r="AL155" s="7">
        <f t="shared" si="23"/>
        <v>28</v>
      </c>
    </row>
    <row r="156" spans="13:38" ht="16.5" customHeight="1" hidden="1">
      <c r="M156" s="33"/>
      <c r="N156" s="34"/>
      <c r="O156" s="34"/>
      <c r="P156" s="34"/>
      <c r="Q156" s="35"/>
      <c r="R156" s="34"/>
      <c r="S156" s="34"/>
      <c r="T156" s="37"/>
      <c r="U156" s="43"/>
      <c r="V156" s="110"/>
      <c r="W156" s="43"/>
      <c r="X156" s="43"/>
      <c r="Y156" s="43"/>
      <c r="Z156" s="43"/>
      <c r="AA156" s="43"/>
      <c r="AB156" s="37"/>
      <c r="AC156" s="37"/>
      <c r="AD156" s="37"/>
      <c r="AE156" s="48"/>
      <c r="AF156" s="7"/>
      <c r="AG156" s="7"/>
      <c r="AH156" s="7"/>
      <c r="AI156" s="7"/>
      <c r="AJ156" s="7"/>
      <c r="AK156" s="42">
        <f t="shared" si="22"/>
        <v>0</v>
      </c>
      <c r="AL156" s="7">
        <f t="shared" si="23"/>
        <v>28</v>
      </c>
    </row>
    <row r="157" spans="13:38" ht="16.5" customHeight="1" hidden="1">
      <c r="M157" s="33"/>
      <c r="N157" s="34"/>
      <c r="O157" s="34"/>
      <c r="P157" s="34"/>
      <c r="Q157" s="35"/>
      <c r="R157" s="34"/>
      <c r="S157" s="34"/>
      <c r="T157" s="37"/>
      <c r="U157" s="43"/>
      <c r="V157" s="110"/>
      <c r="W157" s="43"/>
      <c r="X157" s="43"/>
      <c r="Y157" s="43"/>
      <c r="Z157" s="43"/>
      <c r="AA157" s="43"/>
      <c r="AB157" s="37"/>
      <c r="AC157" s="37"/>
      <c r="AD157" s="37"/>
      <c r="AE157" s="48"/>
      <c r="AF157" s="7"/>
      <c r="AG157" s="7"/>
      <c r="AH157" s="7"/>
      <c r="AI157" s="7"/>
      <c r="AJ157" s="7"/>
      <c r="AK157" s="42">
        <f t="shared" si="22"/>
        <v>0</v>
      </c>
      <c r="AL157" s="7">
        <f t="shared" si="23"/>
        <v>28</v>
      </c>
    </row>
    <row r="158" spans="13:38" ht="16.5" customHeight="1" hidden="1">
      <c r="M158" s="33"/>
      <c r="N158" s="34"/>
      <c r="O158" s="34"/>
      <c r="P158" s="34"/>
      <c r="Q158" s="35"/>
      <c r="R158" s="34"/>
      <c r="S158" s="34"/>
      <c r="T158" s="37"/>
      <c r="U158" s="43"/>
      <c r="V158" s="110"/>
      <c r="W158" s="43"/>
      <c r="X158" s="43"/>
      <c r="Y158" s="43"/>
      <c r="Z158" s="43"/>
      <c r="AA158" s="43"/>
      <c r="AB158" s="37"/>
      <c r="AC158" s="37"/>
      <c r="AD158" s="37"/>
      <c r="AE158" s="48"/>
      <c r="AF158" s="7"/>
      <c r="AG158" s="7"/>
      <c r="AH158" s="7"/>
      <c r="AI158" s="7"/>
      <c r="AJ158" s="7"/>
      <c r="AK158" s="42">
        <f t="shared" si="22"/>
        <v>0</v>
      </c>
      <c r="AL158" s="7">
        <f t="shared" si="23"/>
        <v>28</v>
      </c>
    </row>
    <row r="159" spans="13:38" ht="16.5" customHeight="1" hidden="1">
      <c r="M159" s="33"/>
      <c r="N159" s="34"/>
      <c r="O159" s="34"/>
      <c r="P159" s="34"/>
      <c r="Q159" s="35"/>
      <c r="R159" s="34"/>
      <c r="S159" s="34"/>
      <c r="T159" s="37"/>
      <c r="U159" s="43"/>
      <c r="V159" s="110"/>
      <c r="W159" s="43"/>
      <c r="X159" s="43"/>
      <c r="Y159" s="43"/>
      <c r="Z159" s="43"/>
      <c r="AA159" s="43"/>
      <c r="AB159" s="37"/>
      <c r="AC159" s="37"/>
      <c r="AD159" s="37"/>
      <c r="AE159" s="48"/>
      <c r="AF159" s="7"/>
      <c r="AG159" s="7"/>
      <c r="AH159" s="7"/>
      <c r="AI159" s="7"/>
      <c r="AJ159" s="7"/>
      <c r="AK159" s="42">
        <f t="shared" si="22"/>
        <v>0</v>
      </c>
      <c r="AL159" s="7">
        <f t="shared" si="23"/>
        <v>28</v>
      </c>
    </row>
    <row r="160" spans="13:38" ht="16.5" customHeight="1" hidden="1">
      <c r="M160" s="33"/>
      <c r="N160" s="34"/>
      <c r="O160" s="34"/>
      <c r="P160" s="34"/>
      <c r="Q160" s="35"/>
      <c r="R160" s="34"/>
      <c r="S160" s="34"/>
      <c r="T160" s="37"/>
      <c r="U160" s="43"/>
      <c r="V160" s="110"/>
      <c r="W160" s="43"/>
      <c r="X160" s="43"/>
      <c r="Y160" s="43"/>
      <c r="Z160" s="43"/>
      <c r="AA160" s="43"/>
      <c r="AB160" s="37"/>
      <c r="AC160" s="37"/>
      <c r="AD160" s="37"/>
      <c r="AE160" s="48"/>
      <c r="AF160" s="7"/>
      <c r="AG160" s="7"/>
      <c r="AH160" s="7"/>
      <c r="AI160" s="7"/>
      <c r="AJ160" s="7"/>
      <c r="AK160" s="42">
        <f t="shared" si="22"/>
        <v>0</v>
      </c>
      <c r="AL160" s="7">
        <f t="shared" si="23"/>
        <v>28</v>
      </c>
    </row>
    <row r="161" spans="13:38" ht="16.5" customHeight="1" hidden="1">
      <c r="M161" s="33"/>
      <c r="N161" s="34"/>
      <c r="O161" s="34"/>
      <c r="P161" s="34"/>
      <c r="Q161" s="35"/>
      <c r="R161" s="34"/>
      <c r="S161" s="34"/>
      <c r="T161" s="37"/>
      <c r="U161" s="43"/>
      <c r="V161" s="110"/>
      <c r="W161" s="43"/>
      <c r="X161" s="43"/>
      <c r="Y161" s="43"/>
      <c r="Z161" s="43"/>
      <c r="AA161" s="43"/>
      <c r="AB161" s="37"/>
      <c r="AC161" s="37"/>
      <c r="AD161" s="37"/>
      <c r="AE161" s="48"/>
      <c r="AF161" s="7"/>
      <c r="AG161" s="7"/>
      <c r="AH161" s="7"/>
      <c r="AI161" s="7"/>
      <c r="AJ161" s="7"/>
      <c r="AK161" s="42">
        <f t="shared" si="22"/>
        <v>0</v>
      </c>
      <c r="AL161" s="7">
        <f aca="true" t="shared" si="24" ref="AL161:AL184">RANK(AK161,$AK$67:$AK$163,0)</f>
        <v>9</v>
      </c>
    </row>
    <row r="162" spans="13:38" ht="16.5" customHeight="1" hidden="1">
      <c r="M162" s="33"/>
      <c r="N162" s="34"/>
      <c r="O162" s="34"/>
      <c r="P162" s="34"/>
      <c r="Q162" s="35"/>
      <c r="R162" s="34"/>
      <c r="S162" s="34"/>
      <c r="T162" s="37"/>
      <c r="U162" s="43"/>
      <c r="V162" s="110"/>
      <c r="W162" s="43"/>
      <c r="X162" s="43"/>
      <c r="Y162" s="43"/>
      <c r="Z162" s="43"/>
      <c r="AA162" s="43"/>
      <c r="AB162" s="37"/>
      <c r="AC162" s="37"/>
      <c r="AD162" s="37"/>
      <c r="AE162" s="48"/>
      <c r="AF162" s="7"/>
      <c r="AG162" s="7"/>
      <c r="AH162" s="7"/>
      <c r="AI162" s="7"/>
      <c r="AJ162" s="7"/>
      <c r="AK162" s="42">
        <f t="shared" si="22"/>
        <v>0</v>
      </c>
      <c r="AL162" s="7">
        <f t="shared" si="24"/>
        <v>9</v>
      </c>
    </row>
    <row r="163" spans="13:38" ht="16.5" customHeight="1" hidden="1">
      <c r="M163" s="33"/>
      <c r="N163" s="34"/>
      <c r="O163" s="34"/>
      <c r="P163" s="34"/>
      <c r="Q163" s="35"/>
      <c r="R163" s="34"/>
      <c r="S163" s="34"/>
      <c r="T163" s="37"/>
      <c r="U163" s="43"/>
      <c r="V163" s="110"/>
      <c r="W163" s="43"/>
      <c r="X163" s="43"/>
      <c r="Y163" s="43"/>
      <c r="Z163" s="43"/>
      <c r="AA163" s="43"/>
      <c r="AB163" s="37"/>
      <c r="AC163" s="37"/>
      <c r="AD163" s="37"/>
      <c r="AE163" s="48"/>
      <c r="AF163" s="7"/>
      <c r="AG163" s="7"/>
      <c r="AH163" s="7"/>
      <c r="AI163" s="7"/>
      <c r="AJ163" s="7"/>
      <c r="AK163" s="42">
        <f t="shared" si="22"/>
        <v>0</v>
      </c>
      <c r="AL163" s="7">
        <f t="shared" si="24"/>
        <v>9</v>
      </c>
    </row>
    <row r="164" spans="13:38" ht="16.5" customHeight="1" hidden="1">
      <c r="M164" s="33"/>
      <c r="N164" s="34"/>
      <c r="O164" s="34"/>
      <c r="P164" s="34"/>
      <c r="Q164" s="35"/>
      <c r="R164" s="34"/>
      <c r="S164" s="34"/>
      <c r="T164" s="37"/>
      <c r="U164" s="43"/>
      <c r="V164" s="110"/>
      <c r="W164" s="43"/>
      <c r="X164" s="43"/>
      <c r="Y164" s="43"/>
      <c r="Z164" s="43"/>
      <c r="AA164" s="43"/>
      <c r="AB164" s="37"/>
      <c r="AC164" s="37"/>
      <c r="AD164" s="37"/>
      <c r="AE164" s="48"/>
      <c r="AF164" s="7"/>
      <c r="AG164" s="7"/>
      <c r="AH164" s="7"/>
      <c r="AI164" s="7"/>
      <c r="AJ164" s="7"/>
      <c r="AK164" s="42">
        <f t="shared" si="22"/>
        <v>0</v>
      </c>
      <c r="AL164" s="7">
        <f t="shared" si="24"/>
        <v>9</v>
      </c>
    </row>
    <row r="165" spans="13:38" ht="16.5" customHeight="1" hidden="1">
      <c r="M165" s="33"/>
      <c r="N165" s="34"/>
      <c r="O165" s="34"/>
      <c r="P165" s="34"/>
      <c r="Q165" s="35"/>
      <c r="R165" s="34"/>
      <c r="S165" s="34"/>
      <c r="T165" s="37"/>
      <c r="U165" s="43"/>
      <c r="V165" s="110"/>
      <c r="W165" s="43"/>
      <c r="X165" s="43"/>
      <c r="Y165" s="43"/>
      <c r="Z165" s="43"/>
      <c r="AA165" s="43"/>
      <c r="AB165" s="37"/>
      <c r="AC165" s="37"/>
      <c r="AD165" s="37"/>
      <c r="AE165" s="48"/>
      <c r="AF165" s="7"/>
      <c r="AG165" s="7"/>
      <c r="AH165" s="7"/>
      <c r="AI165" s="7"/>
      <c r="AJ165" s="7"/>
      <c r="AK165" s="42">
        <f t="shared" si="22"/>
        <v>0</v>
      </c>
      <c r="AL165" s="7">
        <f t="shared" si="24"/>
        <v>9</v>
      </c>
    </row>
    <row r="166" spans="13:38" ht="16.5" customHeight="1" hidden="1">
      <c r="M166" s="33"/>
      <c r="N166" s="34"/>
      <c r="O166" s="34"/>
      <c r="P166" s="34"/>
      <c r="Q166" s="35"/>
      <c r="R166" s="34"/>
      <c r="S166" s="34"/>
      <c r="T166" s="37"/>
      <c r="U166" s="43"/>
      <c r="V166" s="110"/>
      <c r="W166" s="43"/>
      <c r="X166" s="43"/>
      <c r="Y166" s="43"/>
      <c r="Z166" s="43"/>
      <c r="AA166" s="43"/>
      <c r="AB166" s="37"/>
      <c r="AC166" s="37"/>
      <c r="AD166" s="37"/>
      <c r="AE166" s="48"/>
      <c r="AF166" s="7"/>
      <c r="AG166" s="7"/>
      <c r="AH166" s="7"/>
      <c r="AI166" s="7"/>
      <c r="AJ166" s="7"/>
      <c r="AK166" s="42">
        <f t="shared" si="22"/>
        <v>0</v>
      </c>
      <c r="AL166" s="7">
        <f t="shared" si="24"/>
        <v>9</v>
      </c>
    </row>
    <row r="167" spans="13:38" ht="16.5" customHeight="1" hidden="1">
      <c r="M167" s="33"/>
      <c r="N167" s="34"/>
      <c r="O167" s="34"/>
      <c r="P167" s="34"/>
      <c r="Q167" s="35"/>
      <c r="R167" s="34"/>
      <c r="S167" s="34"/>
      <c r="T167" s="37"/>
      <c r="U167" s="43"/>
      <c r="V167" s="110"/>
      <c r="W167" s="43"/>
      <c r="X167" s="43"/>
      <c r="Y167" s="43"/>
      <c r="Z167" s="43"/>
      <c r="AA167" s="43"/>
      <c r="AB167" s="37"/>
      <c r="AC167" s="37"/>
      <c r="AD167" s="37"/>
      <c r="AE167" s="48"/>
      <c r="AF167" s="7"/>
      <c r="AG167" s="7"/>
      <c r="AH167" s="7"/>
      <c r="AI167" s="7"/>
      <c r="AJ167" s="7"/>
      <c r="AK167" s="42">
        <f t="shared" si="22"/>
        <v>0</v>
      </c>
      <c r="AL167" s="7">
        <f t="shared" si="24"/>
        <v>9</v>
      </c>
    </row>
    <row r="168" spans="13:38" ht="16.5" customHeight="1" hidden="1">
      <c r="M168" s="33"/>
      <c r="N168" s="34"/>
      <c r="O168" s="34"/>
      <c r="P168" s="34"/>
      <c r="Q168" s="35"/>
      <c r="R168" s="34"/>
      <c r="S168" s="34"/>
      <c r="T168" s="37"/>
      <c r="U168" s="43"/>
      <c r="V168" s="110"/>
      <c r="W168" s="43"/>
      <c r="X168" s="43"/>
      <c r="Y168" s="43"/>
      <c r="Z168" s="43"/>
      <c r="AA168" s="43"/>
      <c r="AB168" s="37"/>
      <c r="AC168" s="37"/>
      <c r="AD168" s="37"/>
      <c r="AE168" s="48"/>
      <c r="AF168" s="7"/>
      <c r="AG168" s="7"/>
      <c r="AH168" s="7"/>
      <c r="AI168" s="7"/>
      <c r="AJ168" s="7"/>
      <c r="AK168" s="42">
        <f t="shared" si="22"/>
        <v>0</v>
      </c>
      <c r="AL168" s="7">
        <f t="shared" si="24"/>
        <v>9</v>
      </c>
    </row>
    <row r="169" spans="13:38" ht="16.5" customHeight="1" hidden="1">
      <c r="M169" s="33"/>
      <c r="N169" s="34"/>
      <c r="O169" s="34"/>
      <c r="P169" s="34"/>
      <c r="Q169" s="35"/>
      <c r="R169" s="34"/>
      <c r="S169" s="34"/>
      <c r="T169" s="37"/>
      <c r="U169" s="43"/>
      <c r="V169" s="110"/>
      <c r="W169" s="43"/>
      <c r="X169" s="43"/>
      <c r="Y169" s="43"/>
      <c r="Z169" s="43"/>
      <c r="AA169" s="43"/>
      <c r="AB169" s="37"/>
      <c r="AC169" s="37"/>
      <c r="AD169" s="37"/>
      <c r="AE169" s="48"/>
      <c r="AF169" s="7"/>
      <c r="AG169" s="7"/>
      <c r="AH169" s="7"/>
      <c r="AI169" s="7"/>
      <c r="AJ169" s="7"/>
      <c r="AK169" s="42">
        <f t="shared" si="22"/>
        <v>0</v>
      </c>
      <c r="AL169" s="7">
        <f t="shared" si="24"/>
        <v>9</v>
      </c>
    </row>
    <row r="170" spans="13:38" ht="16.5" customHeight="1" hidden="1">
      <c r="M170" s="33"/>
      <c r="N170" s="34"/>
      <c r="O170" s="34"/>
      <c r="P170" s="34"/>
      <c r="Q170" s="35"/>
      <c r="R170" s="34"/>
      <c r="S170" s="34"/>
      <c r="T170" s="37"/>
      <c r="U170" s="43"/>
      <c r="V170" s="110"/>
      <c r="W170" s="43"/>
      <c r="X170" s="43"/>
      <c r="Y170" s="43"/>
      <c r="Z170" s="43"/>
      <c r="AA170" s="43"/>
      <c r="AB170" s="37"/>
      <c r="AC170" s="37"/>
      <c r="AD170" s="37"/>
      <c r="AE170" s="48"/>
      <c r="AF170" s="7"/>
      <c r="AG170" s="7"/>
      <c r="AH170" s="7"/>
      <c r="AI170" s="7"/>
      <c r="AJ170" s="7"/>
      <c r="AK170" s="42">
        <f t="shared" si="22"/>
        <v>0</v>
      </c>
      <c r="AL170" s="7">
        <f t="shared" si="24"/>
        <v>9</v>
      </c>
    </row>
    <row r="171" spans="13:38" ht="16.5" customHeight="1" hidden="1">
      <c r="M171" s="33"/>
      <c r="N171" s="34"/>
      <c r="O171" s="34"/>
      <c r="P171" s="34"/>
      <c r="Q171" s="35"/>
      <c r="R171" s="34"/>
      <c r="S171" s="34"/>
      <c r="T171" s="37"/>
      <c r="U171" s="43"/>
      <c r="V171" s="110"/>
      <c r="W171" s="43"/>
      <c r="X171" s="43"/>
      <c r="Y171" s="43"/>
      <c r="Z171" s="43"/>
      <c r="AA171" s="43"/>
      <c r="AB171" s="37"/>
      <c r="AC171" s="37"/>
      <c r="AD171" s="37"/>
      <c r="AE171" s="48"/>
      <c r="AF171" s="7"/>
      <c r="AG171" s="7"/>
      <c r="AH171" s="7"/>
      <c r="AI171" s="7"/>
      <c r="AJ171" s="7"/>
      <c r="AK171" s="42">
        <f t="shared" si="22"/>
        <v>0</v>
      </c>
      <c r="AL171" s="7">
        <f t="shared" si="24"/>
        <v>9</v>
      </c>
    </row>
    <row r="172" spans="13:38" ht="16.5" customHeight="1" hidden="1">
      <c r="M172" s="33"/>
      <c r="N172" s="34"/>
      <c r="O172" s="34"/>
      <c r="P172" s="34"/>
      <c r="Q172" s="35"/>
      <c r="R172" s="34"/>
      <c r="S172" s="34"/>
      <c r="T172" s="37"/>
      <c r="U172" s="43"/>
      <c r="V172" s="110"/>
      <c r="W172" s="43"/>
      <c r="X172" s="43"/>
      <c r="Y172" s="43"/>
      <c r="Z172" s="43"/>
      <c r="AA172" s="43"/>
      <c r="AB172" s="37"/>
      <c r="AC172" s="37"/>
      <c r="AD172" s="37"/>
      <c r="AE172" s="48"/>
      <c r="AF172" s="7"/>
      <c r="AG172" s="7"/>
      <c r="AH172" s="7"/>
      <c r="AI172" s="7"/>
      <c r="AJ172" s="7"/>
      <c r="AK172" s="42">
        <f t="shared" si="22"/>
        <v>0</v>
      </c>
      <c r="AL172" s="7">
        <f t="shared" si="24"/>
        <v>9</v>
      </c>
    </row>
    <row r="173" spans="13:38" ht="16.5" customHeight="1" hidden="1">
      <c r="M173" s="33"/>
      <c r="N173" s="34"/>
      <c r="O173" s="34"/>
      <c r="P173" s="34"/>
      <c r="Q173" s="35"/>
      <c r="R173" s="34"/>
      <c r="S173" s="34"/>
      <c r="T173" s="37"/>
      <c r="U173" s="43"/>
      <c r="V173" s="110"/>
      <c r="W173" s="43"/>
      <c r="X173" s="43"/>
      <c r="Y173" s="43"/>
      <c r="Z173" s="43"/>
      <c r="AA173" s="43"/>
      <c r="AB173" s="37"/>
      <c r="AC173" s="37"/>
      <c r="AD173" s="37"/>
      <c r="AE173" s="48"/>
      <c r="AF173" s="7"/>
      <c r="AG173" s="7"/>
      <c r="AH173" s="7"/>
      <c r="AI173" s="7"/>
      <c r="AJ173" s="7"/>
      <c r="AK173" s="42">
        <f t="shared" si="22"/>
        <v>0</v>
      </c>
      <c r="AL173" s="7">
        <f t="shared" si="24"/>
        <v>9</v>
      </c>
    </row>
    <row r="174" spans="13:38" ht="16.5" customHeight="1" hidden="1">
      <c r="M174" s="33"/>
      <c r="N174" s="34"/>
      <c r="O174" s="34"/>
      <c r="P174" s="34"/>
      <c r="Q174" s="35"/>
      <c r="R174" s="34"/>
      <c r="S174" s="34"/>
      <c r="T174" s="37"/>
      <c r="U174" s="43"/>
      <c r="V174" s="110"/>
      <c r="W174" s="43"/>
      <c r="X174" s="43"/>
      <c r="Y174" s="43"/>
      <c r="Z174" s="43"/>
      <c r="AA174" s="43"/>
      <c r="AB174" s="37"/>
      <c r="AC174" s="37"/>
      <c r="AD174" s="37"/>
      <c r="AE174" s="48"/>
      <c r="AF174" s="7"/>
      <c r="AG174" s="7"/>
      <c r="AH174" s="7"/>
      <c r="AI174" s="7"/>
      <c r="AJ174" s="7"/>
      <c r="AK174" s="42">
        <f t="shared" si="22"/>
        <v>0</v>
      </c>
      <c r="AL174" s="7">
        <f t="shared" si="24"/>
        <v>9</v>
      </c>
    </row>
    <row r="175" spans="13:38" ht="16.5" customHeight="1" hidden="1">
      <c r="M175" s="33"/>
      <c r="N175" s="34"/>
      <c r="O175" s="34"/>
      <c r="P175" s="34"/>
      <c r="Q175" s="35"/>
      <c r="R175" s="34"/>
      <c r="S175" s="34"/>
      <c r="T175" s="37"/>
      <c r="U175" s="43"/>
      <c r="V175" s="110"/>
      <c r="W175" s="43"/>
      <c r="X175" s="43"/>
      <c r="Y175" s="43"/>
      <c r="Z175" s="43"/>
      <c r="AA175" s="43"/>
      <c r="AB175" s="37"/>
      <c r="AC175" s="37"/>
      <c r="AD175" s="37"/>
      <c r="AE175" s="48"/>
      <c r="AF175" s="7"/>
      <c r="AG175" s="7"/>
      <c r="AH175" s="7"/>
      <c r="AI175" s="7"/>
      <c r="AJ175" s="7"/>
      <c r="AK175" s="42">
        <f t="shared" si="22"/>
        <v>0</v>
      </c>
      <c r="AL175" s="7">
        <f t="shared" si="24"/>
        <v>9</v>
      </c>
    </row>
    <row r="176" spans="13:38" ht="16.5" customHeight="1" hidden="1">
      <c r="M176" s="33"/>
      <c r="N176" s="34"/>
      <c r="O176" s="34"/>
      <c r="P176" s="34"/>
      <c r="Q176" s="35"/>
      <c r="R176" s="34"/>
      <c r="S176" s="34"/>
      <c r="T176" s="37"/>
      <c r="U176" s="43"/>
      <c r="V176" s="110"/>
      <c r="W176" s="43"/>
      <c r="X176" s="43"/>
      <c r="Y176" s="43"/>
      <c r="Z176" s="43"/>
      <c r="AA176" s="43"/>
      <c r="AB176" s="37"/>
      <c r="AC176" s="37"/>
      <c r="AD176" s="37"/>
      <c r="AE176" s="48"/>
      <c r="AF176" s="7"/>
      <c r="AG176" s="7"/>
      <c r="AH176" s="7"/>
      <c r="AI176" s="7"/>
      <c r="AJ176" s="7"/>
      <c r="AK176" s="42">
        <f t="shared" si="22"/>
        <v>0</v>
      </c>
      <c r="AL176" s="7">
        <f t="shared" si="24"/>
        <v>9</v>
      </c>
    </row>
    <row r="177" spans="13:38" ht="16.5" customHeight="1" hidden="1">
      <c r="M177" s="33"/>
      <c r="N177" s="34"/>
      <c r="O177" s="34"/>
      <c r="P177" s="34"/>
      <c r="Q177" s="35"/>
      <c r="R177" s="34"/>
      <c r="S177" s="34"/>
      <c r="T177" s="37"/>
      <c r="U177" s="43"/>
      <c r="V177" s="110"/>
      <c r="W177" s="43"/>
      <c r="X177" s="43"/>
      <c r="Y177" s="43"/>
      <c r="Z177" s="43"/>
      <c r="AA177" s="43"/>
      <c r="AB177" s="37"/>
      <c r="AC177" s="37"/>
      <c r="AD177" s="37"/>
      <c r="AE177" s="48"/>
      <c r="AF177" s="7"/>
      <c r="AG177" s="7"/>
      <c r="AH177" s="7"/>
      <c r="AI177" s="7"/>
      <c r="AJ177" s="7"/>
      <c r="AK177" s="42">
        <f t="shared" si="22"/>
        <v>0</v>
      </c>
      <c r="AL177" s="7">
        <f t="shared" si="24"/>
        <v>9</v>
      </c>
    </row>
    <row r="178" spans="13:38" ht="16.5" customHeight="1" hidden="1">
      <c r="M178" s="33"/>
      <c r="N178" s="34"/>
      <c r="O178" s="34"/>
      <c r="P178" s="34"/>
      <c r="Q178" s="35"/>
      <c r="R178" s="34"/>
      <c r="S178" s="34"/>
      <c r="T178" s="37"/>
      <c r="U178" s="43"/>
      <c r="V178" s="110"/>
      <c r="W178" s="43"/>
      <c r="X178" s="43"/>
      <c r="Y178" s="43"/>
      <c r="Z178" s="43"/>
      <c r="AA178" s="43"/>
      <c r="AB178" s="37"/>
      <c r="AC178" s="37"/>
      <c r="AD178" s="37"/>
      <c r="AE178" s="48"/>
      <c r="AF178" s="7"/>
      <c r="AG178" s="7"/>
      <c r="AH178" s="7"/>
      <c r="AI178" s="7"/>
      <c r="AJ178" s="7"/>
      <c r="AK178" s="42">
        <f t="shared" si="22"/>
        <v>0</v>
      </c>
      <c r="AL178" s="7">
        <f t="shared" si="24"/>
        <v>9</v>
      </c>
    </row>
    <row r="179" spans="13:38" ht="16.5" customHeight="1" hidden="1">
      <c r="M179" s="33"/>
      <c r="N179" s="34"/>
      <c r="O179" s="34"/>
      <c r="P179" s="34"/>
      <c r="Q179" s="35"/>
      <c r="R179" s="34"/>
      <c r="S179" s="34"/>
      <c r="T179" s="37"/>
      <c r="U179" s="43"/>
      <c r="V179" s="110"/>
      <c r="W179" s="43"/>
      <c r="X179" s="43"/>
      <c r="Y179" s="43"/>
      <c r="Z179" s="43"/>
      <c r="AA179" s="43"/>
      <c r="AB179" s="37"/>
      <c r="AC179" s="37"/>
      <c r="AD179" s="37"/>
      <c r="AE179" s="48"/>
      <c r="AF179" s="7"/>
      <c r="AG179" s="7"/>
      <c r="AH179" s="7"/>
      <c r="AI179" s="7"/>
      <c r="AJ179" s="7"/>
      <c r="AK179" s="42">
        <f t="shared" si="22"/>
        <v>0</v>
      </c>
      <c r="AL179" s="7">
        <f t="shared" si="24"/>
        <v>9</v>
      </c>
    </row>
    <row r="180" spans="13:38" ht="16.5" customHeight="1" hidden="1">
      <c r="M180" s="33"/>
      <c r="N180" s="34"/>
      <c r="O180" s="34"/>
      <c r="P180" s="34"/>
      <c r="Q180" s="35"/>
      <c r="R180" s="34"/>
      <c r="S180" s="34"/>
      <c r="T180" s="37"/>
      <c r="U180" s="43"/>
      <c r="V180" s="110"/>
      <c r="W180" s="43"/>
      <c r="X180" s="43"/>
      <c r="Y180" s="43"/>
      <c r="Z180" s="43"/>
      <c r="AA180" s="43"/>
      <c r="AB180" s="37"/>
      <c r="AC180" s="37"/>
      <c r="AD180" s="37"/>
      <c r="AE180" s="48"/>
      <c r="AF180" s="7"/>
      <c r="AG180" s="7"/>
      <c r="AH180" s="7"/>
      <c r="AI180" s="7"/>
      <c r="AJ180" s="7"/>
      <c r="AK180" s="42">
        <f t="shared" si="22"/>
        <v>0</v>
      </c>
      <c r="AL180" s="7">
        <f t="shared" si="24"/>
        <v>9</v>
      </c>
    </row>
    <row r="181" spans="13:38" ht="16.5" customHeight="1" hidden="1">
      <c r="M181" s="33"/>
      <c r="N181" s="34"/>
      <c r="O181" s="34"/>
      <c r="P181" s="34"/>
      <c r="Q181" s="35"/>
      <c r="R181" s="34"/>
      <c r="S181" s="34"/>
      <c r="T181" s="37"/>
      <c r="U181" s="43"/>
      <c r="V181" s="110"/>
      <c r="W181" s="43"/>
      <c r="X181" s="43"/>
      <c r="Y181" s="43"/>
      <c r="Z181" s="43"/>
      <c r="AA181" s="43"/>
      <c r="AB181" s="37"/>
      <c r="AC181" s="37"/>
      <c r="AD181" s="37"/>
      <c r="AE181" s="48"/>
      <c r="AF181" s="7"/>
      <c r="AG181" s="7"/>
      <c r="AH181" s="7"/>
      <c r="AI181" s="7"/>
      <c r="AJ181" s="7"/>
      <c r="AK181" s="42">
        <f t="shared" si="22"/>
        <v>0</v>
      </c>
      <c r="AL181" s="7">
        <f t="shared" si="24"/>
        <v>9</v>
      </c>
    </row>
    <row r="182" spans="13:38" ht="16.5" customHeight="1" hidden="1">
      <c r="M182" s="33"/>
      <c r="N182" s="34"/>
      <c r="O182" s="34"/>
      <c r="P182" s="34"/>
      <c r="Q182" s="35"/>
      <c r="R182" s="34"/>
      <c r="S182" s="34"/>
      <c r="T182" s="37"/>
      <c r="U182" s="43"/>
      <c r="V182" s="110"/>
      <c r="W182" s="43"/>
      <c r="X182" s="43"/>
      <c r="Y182" s="43"/>
      <c r="Z182" s="43"/>
      <c r="AA182" s="43"/>
      <c r="AB182" s="37"/>
      <c r="AC182" s="37"/>
      <c r="AD182" s="37"/>
      <c r="AE182" s="48"/>
      <c r="AF182" s="7"/>
      <c r="AG182" s="7"/>
      <c r="AH182" s="7"/>
      <c r="AI182" s="7"/>
      <c r="AJ182" s="7"/>
      <c r="AK182" s="42">
        <f t="shared" si="22"/>
        <v>0</v>
      </c>
      <c r="AL182" s="7">
        <f t="shared" si="24"/>
        <v>9</v>
      </c>
    </row>
    <row r="183" spans="13:38" ht="16.5" customHeight="1" hidden="1">
      <c r="M183" s="33"/>
      <c r="N183" s="34"/>
      <c r="O183" s="34"/>
      <c r="P183" s="34"/>
      <c r="Q183" s="35"/>
      <c r="R183" s="34"/>
      <c r="S183" s="34"/>
      <c r="T183" s="37"/>
      <c r="U183" s="43"/>
      <c r="V183" s="110"/>
      <c r="W183" s="43"/>
      <c r="X183" s="43"/>
      <c r="Y183" s="43"/>
      <c r="Z183" s="43"/>
      <c r="AA183" s="43"/>
      <c r="AB183" s="37"/>
      <c r="AC183" s="37"/>
      <c r="AD183" s="37"/>
      <c r="AE183" s="48"/>
      <c r="AF183" s="7"/>
      <c r="AG183" s="7"/>
      <c r="AH183" s="7"/>
      <c r="AI183" s="7"/>
      <c r="AJ183" s="7"/>
      <c r="AK183" s="42">
        <f t="shared" si="22"/>
        <v>0</v>
      </c>
      <c r="AL183" s="7">
        <f t="shared" si="24"/>
        <v>9</v>
      </c>
    </row>
    <row r="184" spans="13:38" ht="16.5" customHeight="1" hidden="1">
      <c r="M184" s="33"/>
      <c r="N184" s="34"/>
      <c r="O184" s="34"/>
      <c r="P184" s="34"/>
      <c r="Q184" s="35"/>
      <c r="R184" s="34"/>
      <c r="S184" s="34"/>
      <c r="T184" s="37"/>
      <c r="U184" s="43"/>
      <c r="V184" s="110"/>
      <c r="W184" s="43"/>
      <c r="X184" s="43"/>
      <c r="Y184" s="43"/>
      <c r="Z184" s="43"/>
      <c r="AA184" s="43"/>
      <c r="AB184" s="37"/>
      <c r="AC184" s="37"/>
      <c r="AD184" s="37"/>
      <c r="AE184" s="48"/>
      <c r="AF184" s="7"/>
      <c r="AG184" s="7"/>
      <c r="AH184" s="7"/>
      <c r="AI184" s="7"/>
      <c r="AJ184" s="7"/>
      <c r="AK184" s="42">
        <f t="shared" si="22"/>
        <v>0</v>
      </c>
      <c r="AL184" s="7">
        <f t="shared" si="24"/>
        <v>9</v>
      </c>
    </row>
    <row r="185" spans="13:38" ht="16.5" customHeight="1" hidden="1">
      <c r="M185" s="33"/>
      <c r="N185" s="34"/>
      <c r="O185" s="34"/>
      <c r="P185" s="34"/>
      <c r="Q185" s="35"/>
      <c r="R185" s="34"/>
      <c r="S185" s="34"/>
      <c r="T185" s="37"/>
      <c r="U185" s="43"/>
      <c r="V185" s="110"/>
      <c r="W185" s="43"/>
      <c r="X185" s="43"/>
      <c r="Y185" s="43"/>
      <c r="Z185" s="43"/>
      <c r="AA185" s="43"/>
      <c r="AB185" s="37"/>
      <c r="AC185" s="37"/>
      <c r="AD185" s="37"/>
      <c r="AE185" s="48"/>
      <c r="AF185" s="7"/>
      <c r="AG185" s="7"/>
      <c r="AH185" s="7"/>
      <c r="AI185" s="7"/>
      <c r="AJ185" s="7"/>
      <c r="AK185" s="42">
        <f t="shared" si="22"/>
        <v>0</v>
      </c>
      <c r="AL185" s="7">
        <f>RANK(AK185,$AK$165:$AK$192,0)</f>
        <v>1</v>
      </c>
    </row>
    <row r="186" spans="13:38" ht="16.5" customHeight="1" hidden="1">
      <c r="M186" s="33"/>
      <c r="N186" s="34"/>
      <c r="O186" s="34"/>
      <c r="P186" s="34"/>
      <c r="Q186" s="35"/>
      <c r="R186" s="34"/>
      <c r="S186" s="34"/>
      <c r="T186" s="37"/>
      <c r="U186" s="43"/>
      <c r="V186" s="110"/>
      <c r="W186" s="43"/>
      <c r="X186" s="43"/>
      <c r="Y186" s="43"/>
      <c r="Z186" s="43"/>
      <c r="AA186" s="43"/>
      <c r="AB186" s="37"/>
      <c r="AC186" s="37"/>
      <c r="AD186" s="37"/>
      <c r="AE186" s="48"/>
      <c r="AF186" s="7"/>
      <c r="AG186" s="7"/>
      <c r="AH186" s="7"/>
      <c r="AI186" s="7"/>
      <c r="AJ186" s="7"/>
      <c r="AK186" s="42">
        <f t="shared" si="22"/>
        <v>0</v>
      </c>
      <c r="AL186" s="7">
        <f>RANK(AK186,$AK$165:$AK$192,0)</f>
        <v>1</v>
      </c>
    </row>
    <row r="187" spans="13:38" ht="16.5" customHeight="1" hidden="1">
      <c r="M187" s="33"/>
      <c r="N187" s="34"/>
      <c r="O187" s="34"/>
      <c r="P187" s="34"/>
      <c r="Q187" s="35"/>
      <c r="R187" s="34"/>
      <c r="S187" s="34"/>
      <c r="T187" s="37"/>
      <c r="U187" s="43"/>
      <c r="V187" s="110"/>
      <c r="W187" s="43"/>
      <c r="X187" s="43"/>
      <c r="Y187" s="43"/>
      <c r="Z187" s="43"/>
      <c r="AA187" s="43"/>
      <c r="AB187" s="37"/>
      <c r="AC187" s="37"/>
      <c r="AD187" s="37"/>
      <c r="AE187" s="48"/>
      <c r="AF187" s="7"/>
      <c r="AG187" s="7"/>
      <c r="AH187" s="7"/>
      <c r="AI187" s="7"/>
      <c r="AJ187" s="7"/>
      <c r="AK187" s="42">
        <f t="shared" si="22"/>
        <v>0</v>
      </c>
      <c r="AL187" s="7">
        <f>RANK(AK187,$AK$165:$AK$192,0)</f>
        <v>1</v>
      </c>
    </row>
    <row r="188" spans="13:38" ht="16.5" customHeight="1" hidden="1">
      <c r="M188" s="33"/>
      <c r="N188" s="34"/>
      <c r="O188" s="34"/>
      <c r="P188" s="34"/>
      <c r="Q188" s="35"/>
      <c r="R188" s="34"/>
      <c r="S188" s="34"/>
      <c r="T188" s="37"/>
      <c r="U188" s="43"/>
      <c r="V188" s="110"/>
      <c r="W188" s="43"/>
      <c r="X188" s="43"/>
      <c r="Y188" s="43"/>
      <c r="Z188" s="43"/>
      <c r="AA188" s="43"/>
      <c r="AB188" s="37"/>
      <c r="AC188" s="37"/>
      <c r="AD188" s="37"/>
      <c r="AE188" s="48"/>
      <c r="AF188" s="7"/>
      <c r="AG188" s="7"/>
      <c r="AH188" s="7"/>
      <c r="AI188" s="7"/>
      <c r="AJ188" s="7"/>
      <c r="AK188" s="42"/>
      <c r="AL188" s="7"/>
    </row>
    <row r="189" spans="13:38" ht="16.5" customHeight="1" hidden="1">
      <c r="M189" s="33"/>
      <c r="N189" s="34"/>
      <c r="O189" s="34"/>
      <c r="P189" s="34"/>
      <c r="Q189" s="35"/>
      <c r="R189" s="34"/>
      <c r="S189" s="34"/>
      <c r="T189" s="37"/>
      <c r="U189" s="43"/>
      <c r="V189" s="110"/>
      <c r="W189" s="43"/>
      <c r="X189" s="43"/>
      <c r="Y189" s="43"/>
      <c r="Z189" s="43"/>
      <c r="AA189" s="43"/>
      <c r="AB189" s="37"/>
      <c r="AC189" s="37"/>
      <c r="AD189" s="37"/>
      <c r="AE189" s="48"/>
      <c r="AF189" s="7"/>
      <c r="AG189" s="7"/>
      <c r="AH189" s="7"/>
      <c r="AI189" s="7"/>
      <c r="AJ189" s="7"/>
      <c r="AK189" s="42"/>
      <c r="AL189" s="7"/>
    </row>
    <row r="190" spans="13:38" ht="16.5" customHeight="1" hidden="1">
      <c r="M190" s="33"/>
      <c r="N190" s="34"/>
      <c r="O190" s="34"/>
      <c r="P190" s="34"/>
      <c r="Q190" s="35"/>
      <c r="R190" s="34"/>
      <c r="S190" s="34"/>
      <c r="T190" s="37"/>
      <c r="U190" s="43"/>
      <c r="V190" s="110"/>
      <c r="W190" s="43"/>
      <c r="X190" s="43"/>
      <c r="Y190" s="43"/>
      <c r="Z190" s="43"/>
      <c r="AA190" s="43"/>
      <c r="AB190" s="37"/>
      <c r="AC190" s="37"/>
      <c r="AD190" s="37"/>
      <c r="AE190" s="48"/>
      <c r="AF190" s="7"/>
      <c r="AG190" s="7"/>
      <c r="AH190" s="7"/>
      <c r="AI190" s="7"/>
      <c r="AJ190" s="7"/>
      <c r="AK190" s="42"/>
      <c r="AL190" s="7"/>
    </row>
    <row r="191" spans="13:38" ht="16.5" customHeight="1" hidden="1">
      <c r="M191" s="33"/>
      <c r="N191" s="34"/>
      <c r="O191" s="34"/>
      <c r="P191" s="34"/>
      <c r="Q191" s="35"/>
      <c r="R191" s="34"/>
      <c r="S191" s="34"/>
      <c r="T191" s="37"/>
      <c r="U191" s="43"/>
      <c r="V191" s="110"/>
      <c r="W191" s="43"/>
      <c r="X191" s="43"/>
      <c r="Y191" s="43"/>
      <c r="Z191" s="43"/>
      <c r="AA191" s="43"/>
      <c r="AB191" s="37"/>
      <c r="AC191" s="37"/>
      <c r="AD191" s="37"/>
      <c r="AE191" s="48"/>
      <c r="AF191" s="7"/>
      <c r="AG191" s="7"/>
      <c r="AH191" s="7"/>
      <c r="AI191" s="7"/>
      <c r="AJ191" s="7"/>
      <c r="AK191" s="42"/>
      <c r="AL191" s="7"/>
    </row>
    <row r="192" spans="13:38" ht="16.5" customHeight="1" hidden="1">
      <c r="M192" s="33"/>
      <c r="N192" s="34"/>
      <c r="O192" s="34"/>
      <c r="P192" s="34"/>
      <c r="Q192" s="35"/>
      <c r="R192" s="34"/>
      <c r="S192" s="34"/>
      <c r="T192" s="37"/>
      <c r="U192" s="43"/>
      <c r="V192" s="110"/>
      <c r="W192" s="43"/>
      <c r="X192" s="43"/>
      <c r="Y192" s="43"/>
      <c r="Z192" s="43"/>
      <c r="AA192" s="43"/>
      <c r="AB192" s="37"/>
      <c r="AC192" s="37"/>
      <c r="AD192" s="37"/>
      <c r="AE192" s="48"/>
      <c r="AF192" s="7"/>
      <c r="AG192" s="7"/>
      <c r="AH192" s="7"/>
      <c r="AI192" s="7"/>
      <c r="AJ192" s="7"/>
      <c r="AK192" s="42"/>
      <c r="AL192" s="7"/>
    </row>
    <row r="193" spans="13:38" ht="16.5" customHeight="1" hidden="1">
      <c r="M193" s="33"/>
      <c r="N193" s="34"/>
      <c r="O193" s="34"/>
      <c r="P193" s="34"/>
      <c r="Q193" s="35"/>
      <c r="R193" s="34"/>
      <c r="S193" s="34"/>
      <c r="T193" s="37"/>
      <c r="U193" s="43"/>
      <c r="V193" s="110"/>
      <c r="W193" s="43"/>
      <c r="X193" s="43"/>
      <c r="Y193" s="43"/>
      <c r="Z193" s="43"/>
      <c r="AA193" s="43"/>
      <c r="AB193" s="37"/>
      <c r="AC193" s="37"/>
      <c r="AD193" s="37"/>
      <c r="AE193" s="48"/>
      <c r="AF193" s="7"/>
      <c r="AG193" s="7"/>
      <c r="AH193" s="7"/>
      <c r="AI193" s="7"/>
      <c r="AJ193" s="7"/>
      <c r="AK193" s="42"/>
      <c r="AL193" s="7"/>
    </row>
    <row r="194" spans="22:38" ht="16.5" customHeight="1" hidden="1">
      <c r="V194" s="160"/>
      <c r="AA194" s="100"/>
      <c r="AB194" s="100"/>
      <c r="AC194" s="161"/>
      <c r="AD194" s="162"/>
      <c r="AE194" s="30">
        <f aca="true" t="shared" si="25" ref="AE194:AJ194">COUNT(AE10:AE192)</f>
        <v>38</v>
      </c>
      <c r="AF194" s="29">
        <f t="shared" si="25"/>
        <v>0</v>
      </c>
      <c r="AG194" s="29">
        <f t="shared" si="25"/>
        <v>0</v>
      </c>
      <c r="AH194" s="29">
        <f t="shared" si="25"/>
        <v>0</v>
      </c>
      <c r="AI194" s="29">
        <f t="shared" si="25"/>
        <v>0</v>
      </c>
      <c r="AJ194" s="29">
        <f t="shared" si="25"/>
        <v>0</v>
      </c>
      <c r="AL194" s="49"/>
    </row>
    <row r="195" spans="22:38" ht="16.5" customHeight="1" hidden="1">
      <c r="V195" s="160"/>
      <c r="AA195" s="100"/>
      <c r="AB195" s="100"/>
      <c r="AC195" s="161"/>
      <c r="AD195" s="162"/>
      <c r="AE195" s="50"/>
      <c r="AF195" s="49"/>
      <c r="AG195" s="49"/>
      <c r="AH195" s="49"/>
      <c r="AI195" s="49"/>
      <c r="AJ195" s="49"/>
      <c r="AK195" s="50"/>
      <c r="AL195" s="49"/>
    </row>
    <row r="196" spans="22:38" ht="16.5" customHeight="1" hidden="1">
      <c r="V196" s="160"/>
      <c r="AA196" s="100"/>
      <c r="AB196" s="100"/>
      <c r="AC196" s="161"/>
      <c r="AD196" s="162"/>
      <c r="AE196" s="50"/>
      <c r="AF196" s="49"/>
      <c r="AG196" s="49"/>
      <c r="AH196" s="49"/>
      <c r="AI196" s="49"/>
      <c r="AJ196" s="49"/>
      <c r="AK196" s="50"/>
      <c r="AL196" s="49"/>
    </row>
    <row r="197" spans="22:38" ht="16.5" customHeight="1" hidden="1">
      <c r="V197" s="160"/>
      <c r="AA197" s="100"/>
      <c r="AB197" s="100"/>
      <c r="AC197" s="161"/>
      <c r="AD197" s="162"/>
      <c r="AE197" s="50"/>
      <c r="AF197" s="49"/>
      <c r="AG197" s="49"/>
      <c r="AH197" s="49"/>
      <c r="AI197" s="49"/>
      <c r="AJ197" s="49"/>
      <c r="AK197" s="50"/>
      <c r="AL197" s="49"/>
    </row>
    <row r="198" spans="22:38" ht="16.5" customHeight="1" hidden="1">
      <c r="V198" s="160"/>
      <c r="AA198" s="100"/>
      <c r="AB198" s="100"/>
      <c r="AC198" s="161"/>
      <c r="AD198" s="162"/>
      <c r="AE198" s="50"/>
      <c r="AF198" s="49"/>
      <c r="AG198" s="49"/>
      <c r="AH198" s="49"/>
      <c r="AI198" s="49"/>
      <c r="AJ198" s="49"/>
      <c r="AK198" s="50"/>
      <c r="AL198" s="49"/>
    </row>
    <row r="199" spans="22:38" ht="16.5" customHeight="1" hidden="1">
      <c r="V199" s="160"/>
      <c r="AA199" s="100"/>
      <c r="AB199" s="100"/>
      <c r="AC199" s="161"/>
      <c r="AD199" s="162"/>
      <c r="AE199" s="50"/>
      <c r="AF199" s="49"/>
      <c r="AG199" s="49"/>
      <c r="AH199" s="49"/>
      <c r="AI199" s="49"/>
      <c r="AJ199" s="49"/>
      <c r="AK199" s="50"/>
      <c r="AL199" s="49"/>
    </row>
    <row r="200" spans="22:38" ht="16.5" customHeight="1" hidden="1">
      <c r="V200" s="160"/>
      <c r="AA200" s="100"/>
      <c r="AB200" s="100"/>
      <c r="AC200" s="161"/>
      <c r="AD200" s="162"/>
      <c r="AE200" s="50"/>
      <c r="AF200" s="49"/>
      <c r="AG200" s="49"/>
      <c r="AH200" s="49"/>
      <c r="AI200" s="49"/>
      <c r="AJ200" s="49"/>
      <c r="AK200" s="50"/>
      <c r="AL200" s="49"/>
    </row>
    <row r="201" spans="22:38" ht="16.5" customHeight="1" hidden="1">
      <c r="V201" s="160"/>
      <c r="AA201" s="100"/>
      <c r="AB201" s="100"/>
      <c r="AC201" s="161"/>
      <c r="AD201" s="162"/>
      <c r="AE201" s="50"/>
      <c r="AF201" s="49"/>
      <c r="AG201" s="49"/>
      <c r="AH201" s="49"/>
      <c r="AI201" s="49"/>
      <c r="AJ201" s="49"/>
      <c r="AK201" s="50"/>
      <c r="AL201" s="49"/>
    </row>
    <row r="202" spans="22:38" ht="16.5" customHeight="1" hidden="1">
      <c r="V202" s="160"/>
      <c r="AA202" s="100"/>
      <c r="AB202" s="100"/>
      <c r="AC202" s="161"/>
      <c r="AD202" s="163"/>
      <c r="AE202" s="50"/>
      <c r="AF202" s="49"/>
      <c r="AG202" s="49"/>
      <c r="AH202" s="49"/>
      <c r="AI202" s="49"/>
      <c r="AJ202" s="49"/>
      <c r="AK202" s="49"/>
      <c r="AL202" s="49"/>
    </row>
    <row r="203" spans="22:38" ht="16.5" customHeight="1" hidden="1">
      <c r="V203" s="160"/>
      <c r="AA203" s="100"/>
      <c r="AB203" s="100"/>
      <c r="AC203" s="161"/>
      <c r="AD203" s="164"/>
      <c r="AE203" s="46" t="s">
        <v>34</v>
      </c>
      <c r="AF203" s="47" t="s">
        <v>35</v>
      </c>
      <c r="AG203" s="47" t="s">
        <v>36</v>
      </c>
      <c r="AH203" s="47" t="s">
        <v>37</v>
      </c>
      <c r="AI203" s="47"/>
      <c r="AJ203" s="47" t="s">
        <v>38</v>
      </c>
      <c r="AK203" s="47" t="s">
        <v>19</v>
      </c>
      <c r="AL203" s="47" t="s">
        <v>39</v>
      </c>
    </row>
    <row r="204" spans="22:38" ht="16.5" customHeight="1" hidden="1">
      <c r="V204" s="160"/>
      <c r="AA204" s="100"/>
      <c r="AB204" s="100"/>
      <c r="AC204" s="161"/>
      <c r="AD204" s="165"/>
      <c r="AE204" s="48"/>
      <c r="AF204" s="7"/>
      <c r="AG204" s="7"/>
      <c r="AH204" s="7"/>
      <c r="AI204" s="7"/>
      <c r="AJ204" s="7"/>
      <c r="AK204" s="51">
        <f aca="true" t="shared" si="26" ref="AK204:AK211">SUM(AE204:AJ204)</f>
        <v>0</v>
      </c>
      <c r="AL204" s="52">
        <f aca="true" t="shared" si="27" ref="AL204:AL211">RANK(AK204,$AK$204:$AK$211,0)</f>
        <v>1</v>
      </c>
    </row>
    <row r="205" spans="22:38" ht="16.5" customHeight="1" hidden="1">
      <c r="V205" s="160"/>
      <c r="AA205" s="100"/>
      <c r="AB205" s="100"/>
      <c r="AC205" s="161"/>
      <c r="AD205" s="165"/>
      <c r="AE205" s="48"/>
      <c r="AF205" s="7"/>
      <c r="AG205" s="7"/>
      <c r="AH205" s="7"/>
      <c r="AI205" s="7"/>
      <c r="AJ205" s="7"/>
      <c r="AK205" s="51">
        <f t="shared" si="26"/>
        <v>0</v>
      </c>
      <c r="AL205" s="52">
        <f t="shared" si="27"/>
        <v>1</v>
      </c>
    </row>
    <row r="206" spans="22:38" ht="16.5" customHeight="1" hidden="1">
      <c r="V206" s="160"/>
      <c r="AA206" s="100"/>
      <c r="AB206" s="100"/>
      <c r="AC206" s="161"/>
      <c r="AD206" s="165"/>
      <c r="AE206" s="48"/>
      <c r="AF206" s="7"/>
      <c r="AG206" s="7"/>
      <c r="AH206" s="7"/>
      <c r="AI206" s="7"/>
      <c r="AJ206" s="7"/>
      <c r="AK206" s="51">
        <f t="shared" si="26"/>
        <v>0</v>
      </c>
      <c r="AL206" s="52">
        <f t="shared" si="27"/>
        <v>1</v>
      </c>
    </row>
    <row r="207" spans="22:38" ht="16.5" customHeight="1" hidden="1">
      <c r="V207" s="160"/>
      <c r="AA207" s="100"/>
      <c r="AB207" s="100"/>
      <c r="AC207" s="161"/>
      <c r="AD207" s="165"/>
      <c r="AE207" s="48"/>
      <c r="AF207" s="7"/>
      <c r="AG207" s="7"/>
      <c r="AH207" s="7"/>
      <c r="AI207" s="7"/>
      <c r="AJ207" s="7"/>
      <c r="AK207" s="51">
        <f t="shared" si="26"/>
        <v>0</v>
      </c>
      <c r="AL207" s="52">
        <f t="shared" si="27"/>
        <v>1</v>
      </c>
    </row>
    <row r="208" spans="22:38" ht="16.5" customHeight="1" hidden="1">
      <c r="V208" s="160"/>
      <c r="AA208" s="100"/>
      <c r="AB208" s="100"/>
      <c r="AC208" s="161"/>
      <c r="AD208" s="165"/>
      <c r="AE208" s="48"/>
      <c r="AF208" s="7"/>
      <c r="AG208" s="7"/>
      <c r="AH208" s="7"/>
      <c r="AI208" s="7"/>
      <c r="AJ208" s="7"/>
      <c r="AK208" s="51">
        <f t="shared" si="26"/>
        <v>0</v>
      </c>
      <c r="AL208" s="52">
        <f t="shared" si="27"/>
        <v>1</v>
      </c>
    </row>
    <row r="209" spans="22:38" ht="16.5" customHeight="1" hidden="1">
      <c r="V209" s="160"/>
      <c r="AA209" s="100"/>
      <c r="AB209" s="100"/>
      <c r="AC209" s="161"/>
      <c r="AD209" s="165"/>
      <c r="AE209" s="48"/>
      <c r="AF209" s="7"/>
      <c r="AG209" s="7"/>
      <c r="AH209" s="7"/>
      <c r="AI209" s="7"/>
      <c r="AJ209" s="7"/>
      <c r="AK209" s="51">
        <f t="shared" si="26"/>
        <v>0</v>
      </c>
      <c r="AL209" s="52">
        <f t="shared" si="27"/>
        <v>1</v>
      </c>
    </row>
    <row r="210" spans="22:38" ht="16.5" customHeight="1" hidden="1">
      <c r="V210" s="160"/>
      <c r="AA210" s="100"/>
      <c r="AB210" s="100"/>
      <c r="AC210" s="161"/>
      <c r="AD210" s="165"/>
      <c r="AE210" s="48"/>
      <c r="AF210" s="7"/>
      <c r="AG210" s="7"/>
      <c r="AH210" s="7"/>
      <c r="AI210" s="7"/>
      <c r="AJ210" s="7"/>
      <c r="AK210" s="51">
        <f t="shared" si="26"/>
        <v>0</v>
      </c>
      <c r="AL210" s="53">
        <f t="shared" si="27"/>
        <v>1</v>
      </c>
    </row>
    <row r="211" spans="22:38" ht="16.5" customHeight="1" hidden="1">
      <c r="V211" s="160"/>
      <c r="AA211" s="100"/>
      <c r="AB211" s="100"/>
      <c r="AC211" s="161"/>
      <c r="AD211" s="165"/>
      <c r="AE211" s="48"/>
      <c r="AF211" s="7"/>
      <c r="AG211" s="7"/>
      <c r="AH211" s="7"/>
      <c r="AI211" s="7"/>
      <c r="AJ211" s="7"/>
      <c r="AK211" s="51">
        <f t="shared" si="26"/>
        <v>0</v>
      </c>
      <c r="AL211" s="53">
        <f t="shared" si="27"/>
        <v>1</v>
      </c>
    </row>
    <row r="212" spans="22:31" ht="16.5" customHeight="1">
      <c r="V212" s="160"/>
      <c r="AA212" s="100"/>
      <c r="AB212" s="100"/>
      <c r="AC212" s="161"/>
      <c r="AD212" s="166"/>
      <c r="AE212" s="167"/>
    </row>
    <row r="213" spans="21:31" ht="16.5" customHeight="1">
      <c r="U213" s="54" t="s">
        <v>40</v>
      </c>
      <c r="V213" s="113"/>
      <c r="W213" s="104"/>
      <c r="X213" s="104"/>
      <c r="Y213" s="104"/>
      <c r="Z213" s="104"/>
      <c r="AA213" s="104"/>
      <c r="AB213" s="168"/>
      <c r="AC213" s="168"/>
      <c r="AD213" s="167"/>
      <c r="AE213" s="167"/>
    </row>
    <row r="214" spans="13:38" ht="16.5" customHeight="1">
      <c r="M214" s="33" t="s">
        <v>22</v>
      </c>
      <c r="N214" s="34">
        <v>200</v>
      </c>
      <c r="O214" s="34"/>
      <c r="P214" s="34"/>
      <c r="Q214" s="35"/>
      <c r="R214" s="34"/>
      <c r="S214" s="34"/>
      <c r="T214" s="35">
        <v>100</v>
      </c>
      <c r="U214" s="36" t="s">
        <v>7</v>
      </c>
      <c r="V214" s="110"/>
      <c r="W214" s="36"/>
      <c r="X214" s="36"/>
      <c r="Y214" s="36"/>
      <c r="Z214" s="36"/>
      <c r="AA214" s="43"/>
      <c r="AB214" s="37" t="s">
        <v>23</v>
      </c>
      <c r="AC214" s="37" t="s">
        <v>24</v>
      </c>
      <c r="AD214" s="37" t="s">
        <v>41</v>
      </c>
      <c r="AE214" s="48">
        <v>20</v>
      </c>
      <c r="AF214" s="7"/>
      <c r="AG214" s="7"/>
      <c r="AH214" s="7"/>
      <c r="AI214" s="7"/>
      <c r="AJ214" s="7"/>
      <c r="AK214" s="42">
        <f>SUM(AE214:AJ214)</f>
        <v>20</v>
      </c>
      <c r="AL214" s="7">
        <f>RANK(AK214,$AK$214:$AK$218,0)</f>
        <v>1</v>
      </c>
    </row>
    <row r="215" spans="2:38" ht="16.5" customHeight="1">
      <c r="B215">
        <v>88</v>
      </c>
      <c r="C215" s="100">
        <v>0</v>
      </c>
      <c r="D215">
        <v>250</v>
      </c>
      <c r="E215">
        <v>140</v>
      </c>
      <c r="F215">
        <v>50</v>
      </c>
      <c r="H215" t="s">
        <v>206</v>
      </c>
      <c r="I215" t="s">
        <v>206</v>
      </c>
      <c r="J215" s="127">
        <v>12</v>
      </c>
      <c r="K215" s="127">
        <v>9</v>
      </c>
      <c r="L215" t="s">
        <v>206</v>
      </c>
      <c r="M215" s="33" t="s">
        <v>131</v>
      </c>
      <c r="N215" s="34">
        <v>450</v>
      </c>
      <c r="O215" s="34">
        <v>4</v>
      </c>
      <c r="P215" s="34">
        <v>2009</v>
      </c>
      <c r="Q215" s="35" t="s">
        <v>26</v>
      </c>
      <c r="R215" s="34" t="str">
        <f>IF(V215&gt;=27759,"Nil",+IF(V215&gt;=24838,"B6",+IF(V215&lt;=24837,"B4","Nil")))</f>
        <v>B4</v>
      </c>
      <c r="S215" s="34"/>
      <c r="T215" s="35">
        <v>139</v>
      </c>
      <c r="U215" s="36" t="s">
        <v>132</v>
      </c>
      <c r="V215" s="110">
        <v>22661</v>
      </c>
      <c r="W215" s="43" t="s">
        <v>107</v>
      </c>
      <c r="X215" s="118" t="s">
        <v>133</v>
      </c>
      <c r="Y215" s="119" t="s">
        <v>134</v>
      </c>
      <c r="Z215" s="43" t="s">
        <v>135</v>
      </c>
      <c r="AA215" s="119" t="s">
        <v>136</v>
      </c>
      <c r="AB215" s="37" t="s">
        <v>23</v>
      </c>
      <c r="AC215" s="37" t="s">
        <v>112</v>
      </c>
      <c r="AD215" s="37" t="str">
        <f>Q215</f>
        <v>B2</v>
      </c>
      <c r="AE215" s="39">
        <v>17</v>
      </c>
      <c r="AF215" s="39"/>
      <c r="AG215" s="39"/>
      <c r="AH215" s="40"/>
      <c r="AI215" s="41"/>
      <c r="AJ215" s="41"/>
      <c r="AK215" s="48">
        <f>SUM(AE215:AJ215)</f>
        <v>17</v>
      </c>
      <c r="AL215" s="7">
        <f>RANK(AK215,$AK$214:$AK$218,0)</f>
        <v>2</v>
      </c>
    </row>
    <row r="216" spans="3:38" s="100" customFormat="1" ht="16.5" customHeight="1">
      <c r="C216" s="100">
        <f>SUM(D216:G216)</f>
        <v>440</v>
      </c>
      <c r="D216" s="100">
        <v>250</v>
      </c>
      <c r="E216" s="100">
        <v>140</v>
      </c>
      <c r="F216" s="100">
        <v>50</v>
      </c>
      <c r="H216" s="100" t="s">
        <v>206</v>
      </c>
      <c r="I216" s="100" t="s">
        <v>206</v>
      </c>
      <c r="J216" s="131">
        <v>20</v>
      </c>
      <c r="K216" s="131">
        <v>18</v>
      </c>
      <c r="L216" s="100" t="s">
        <v>206</v>
      </c>
      <c r="M216" s="132" t="s">
        <v>152</v>
      </c>
      <c r="N216" s="133">
        <v>300</v>
      </c>
      <c r="O216" s="133">
        <v>2</v>
      </c>
      <c r="P216" s="133">
        <v>2012</v>
      </c>
      <c r="Q216" s="134" t="s">
        <v>26</v>
      </c>
      <c r="R216" s="133" t="str">
        <f>IF(V216&gt;=27759,"Nil",+IF(V216&gt;=24838,"B6",+IF(V216&lt;=24837,"B4","Nil")))</f>
        <v>B4</v>
      </c>
      <c r="S216" s="133"/>
      <c r="T216" s="37">
        <v>17</v>
      </c>
      <c r="U216" s="36" t="s">
        <v>3</v>
      </c>
      <c r="V216" s="110">
        <v>20213</v>
      </c>
      <c r="W216" s="43" t="s">
        <v>164</v>
      </c>
      <c r="X216" s="118" t="s">
        <v>165</v>
      </c>
      <c r="Y216" s="119" t="s">
        <v>262</v>
      </c>
      <c r="Z216" s="43" t="s">
        <v>166</v>
      </c>
      <c r="AA216" s="119" t="s">
        <v>167</v>
      </c>
      <c r="AB216" s="37" t="s">
        <v>29</v>
      </c>
      <c r="AC216" s="37" t="s">
        <v>30</v>
      </c>
      <c r="AD216" s="37" t="str">
        <f>Q216</f>
        <v>B2</v>
      </c>
      <c r="AE216" s="48">
        <v>15</v>
      </c>
      <c r="AF216" s="40"/>
      <c r="AG216" s="48"/>
      <c r="AH216" s="48"/>
      <c r="AI216" s="48"/>
      <c r="AJ216" s="48"/>
      <c r="AK216" s="48">
        <f>SUM(AE216:AJ216)</f>
        <v>15</v>
      </c>
      <c r="AL216" s="7">
        <f>RANK(AK216,$AK$214:$AK$218,0)</f>
        <v>3</v>
      </c>
    </row>
    <row r="217" spans="2:38" ht="16.5" customHeight="1">
      <c r="B217">
        <v>24</v>
      </c>
      <c r="C217" s="100">
        <v>320</v>
      </c>
      <c r="D217">
        <v>250</v>
      </c>
      <c r="E217">
        <v>140</v>
      </c>
      <c r="F217">
        <v>50</v>
      </c>
      <c r="H217" t="s">
        <v>206</v>
      </c>
      <c r="I217" t="s">
        <v>206</v>
      </c>
      <c r="J217" s="127">
        <v>14</v>
      </c>
      <c r="K217" s="127">
        <v>11</v>
      </c>
      <c r="L217" t="s">
        <v>206</v>
      </c>
      <c r="M217" s="33" t="s">
        <v>28</v>
      </c>
      <c r="N217" s="34">
        <v>450</v>
      </c>
      <c r="O217" s="34">
        <v>4</v>
      </c>
      <c r="P217" s="34">
        <v>2008</v>
      </c>
      <c r="Q217" s="35" t="s">
        <v>26</v>
      </c>
      <c r="R217" s="34" t="str">
        <f>IF(V217&gt;=27759,"Nil",+IF(V217&gt;=24838,"B6",+IF(V217&lt;=24837,"B4","Nil")))</f>
        <v>B4</v>
      </c>
      <c r="S217" s="34"/>
      <c r="T217" s="37">
        <v>267</v>
      </c>
      <c r="U217" s="36" t="s">
        <v>72</v>
      </c>
      <c r="V217" s="110">
        <v>23584</v>
      </c>
      <c r="W217" s="43" t="s">
        <v>114</v>
      </c>
      <c r="X217" s="118" t="s">
        <v>153</v>
      </c>
      <c r="Y217" s="119" t="s">
        <v>154</v>
      </c>
      <c r="Z217" s="43" t="s">
        <v>155</v>
      </c>
      <c r="AA217" s="119" t="s">
        <v>156</v>
      </c>
      <c r="AB217" s="37" t="s">
        <v>29</v>
      </c>
      <c r="AC217" s="37" t="s">
        <v>30</v>
      </c>
      <c r="AD217" s="37" t="str">
        <f>Q217</f>
        <v>B2</v>
      </c>
      <c r="AE217" s="39">
        <v>13</v>
      </c>
      <c r="AF217" s="39"/>
      <c r="AG217" s="40"/>
      <c r="AH217" s="40"/>
      <c r="AI217" s="41"/>
      <c r="AJ217" s="41"/>
      <c r="AK217" s="48">
        <f>SUM(AE217:AJ217)</f>
        <v>13</v>
      </c>
      <c r="AL217" s="7">
        <f>RANK(AK217,$AK$214:$AK$218,0)</f>
        <v>4</v>
      </c>
    </row>
    <row r="218" spans="13:38" ht="16.5" customHeight="1">
      <c r="M218" s="33"/>
      <c r="N218" s="34"/>
      <c r="O218" s="34"/>
      <c r="P218" s="34"/>
      <c r="Q218" s="35"/>
      <c r="R218" s="34"/>
      <c r="S218" s="34"/>
      <c r="T218" s="37"/>
      <c r="U218" s="36"/>
      <c r="V218" s="110"/>
      <c r="W218" s="36"/>
      <c r="X218" s="36"/>
      <c r="Y218" s="36"/>
      <c r="Z218" s="36"/>
      <c r="AA218" s="43"/>
      <c r="AB218" s="37"/>
      <c r="AC218" s="37"/>
      <c r="AD218" s="37"/>
      <c r="AE218" s="48"/>
      <c r="AF218" s="7"/>
      <c r="AG218" s="7"/>
      <c r="AH218" s="7"/>
      <c r="AI218" s="7"/>
      <c r="AJ218" s="7"/>
      <c r="AK218" s="42">
        <f>SUM(AE218:AJ218)</f>
        <v>0</v>
      </c>
      <c r="AL218" s="7">
        <f>RANK(AK218,$AK$214:$AK$218,0)</f>
        <v>5</v>
      </c>
    </row>
    <row r="219" spans="13:38" ht="16.5" customHeight="1">
      <c r="M219" s="33"/>
      <c r="N219" s="34"/>
      <c r="O219" s="34"/>
      <c r="P219" s="34"/>
      <c r="Q219" s="35"/>
      <c r="R219" s="34"/>
      <c r="S219" s="34"/>
      <c r="T219" s="37"/>
      <c r="U219" s="43"/>
      <c r="V219" s="110"/>
      <c r="W219" s="43"/>
      <c r="X219" s="43"/>
      <c r="Y219" s="43"/>
      <c r="Z219" s="43"/>
      <c r="AA219" s="43"/>
      <c r="AB219" s="37"/>
      <c r="AC219" s="37"/>
      <c r="AD219" s="37"/>
      <c r="AE219" s="48"/>
      <c r="AF219" s="7"/>
      <c r="AG219" s="7"/>
      <c r="AH219" s="7"/>
      <c r="AI219" s="7"/>
      <c r="AJ219" s="7"/>
      <c r="AK219" s="42"/>
      <c r="AL219" s="7"/>
    </row>
    <row r="220" spans="13:38" ht="16.5" customHeight="1">
      <c r="M220" s="33"/>
      <c r="N220" s="34"/>
      <c r="O220" s="34"/>
      <c r="P220" s="34"/>
      <c r="Q220" s="35"/>
      <c r="R220" s="34"/>
      <c r="S220" s="34"/>
      <c r="T220" s="37"/>
      <c r="U220" s="54" t="s">
        <v>42</v>
      </c>
      <c r="V220" s="114"/>
      <c r="W220" s="54"/>
      <c r="X220" s="54"/>
      <c r="Y220" s="54"/>
      <c r="Z220" s="54"/>
      <c r="AA220" s="54"/>
      <c r="AB220" s="37"/>
      <c r="AC220" s="37"/>
      <c r="AD220" s="37"/>
      <c r="AE220" s="48"/>
      <c r="AF220" s="7"/>
      <c r="AG220" s="7"/>
      <c r="AH220" s="7"/>
      <c r="AI220" s="7"/>
      <c r="AJ220" s="7"/>
      <c r="AK220" s="42"/>
      <c r="AL220" s="7"/>
    </row>
    <row r="221" spans="13:38" ht="16.5" customHeight="1">
      <c r="M221" s="33"/>
      <c r="N221" s="34"/>
      <c r="O221" s="34"/>
      <c r="P221" s="34"/>
      <c r="Q221" s="35"/>
      <c r="R221" s="34"/>
      <c r="S221" s="34"/>
      <c r="T221" s="37"/>
      <c r="U221" s="36"/>
      <c r="V221" s="110"/>
      <c r="W221" s="36"/>
      <c r="X221" s="36"/>
      <c r="Y221" s="36"/>
      <c r="Z221" s="36"/>
      <c r="AA221" s="43"/>
      <c r="AB221" s="37"/>
      <c r="AC221" s="37"/>
      <c r="AD221" s="37"/>
      <c r="AE221" s="48"/>
      <c r="AF221" s="7"/>
      <c r="AG221" s="7"/>
      <c r="AH221" s="7"/>
      <c r="AI221" s="7"/>
      <c r="AJ221" s="7"/>
      <c r="AK221" s="42">
        <f>SUM(AE221:AJ221)</f>
        <v>0</v>
      </c>
      <c r="AL221" s="7">
        <f>RANK(AK221,$AK$221:$AK$224,0)</f>
        <v>1</v>
      </c>
    </row>
    <row r="222" spans="13:38" ht="16.5" customHeight="1">
      <c r="M222" s="33"/>
      <c r="N222" s="34"/>
      <c r="O222" s="34"/>
      <c r="P222" s="34"/>
      <c r="Q222" s="35"/>
      <c r="R222" s="34"/>
      <c r="S222" s="34"/>
      <c r="T222" s="37"/>
      <c r="U222" s="36"/>
      <c r="V222" s="110"/>
      <c r="W222" s="36"/>
      <c r="X222" s="36"/>
      <c r="Y222" s="36"/>
      <c r="Z222" s="36"/>
      <c r="AA222" s="43"/>
      <c r="AB222" s="37"/>
      <c r="AC222" s="37"/>
      <c r="AD222" s="37"/>
      <c r="AE222" s="48"/>
      <c r="AF222" s="7"/>
      <c r="AG222" s="7"/>
      <c r="AH222" s="7"/>
      <c r="AI222" s="7"/>
      <c r="AJ222" s="7"/>
      <c r="AK222" s="42">
        <f>SUM(AE222:AJ222)</f>
        <v>0</v>
      </c>
      <c r="AL222" s="7">
        <f>RANK(AK222,$AK$221:$AK$224,0)</f>
        <v>1</v>
      </c>
    </row>
    <row r="223" spans="13:38" ht="16.5" customHeight="1">
      <c r="M223" s="33"/>
      <c r="N223" s="34"/>
      <c r="O223" s="34"/>
      <c r="P223" s="34"/>
      <c r="Q223" s="35"/>
      <c r="R223" s="34"/>
      <c r="S223" s="34"/>
      <c r="T223" s="37"/>
      <c r="U223" s="43"/>
      <c r="V223" s="110"/>
      <c r="W223" s="43"/>
      <c r="X223" s="43"/>
      <c r="Y223" s="43"/>
      <c r="Z223" s="43"/>
      <c r="AA223" s="43"/>
      <c r="AB223" s="37"/>
      <c r="AC223" s="37"/>
      <c r="AD223" s="37"/>
      <c r="AE223" s="48"/>
      <c r="AF223" s="7"/>
      <c r="AG223" s="7"/>
      <c r="AH223" s="7"/>
      <c r="AI223" s="7"/>
      <c r="AJ223" s="7"/>
      <c r="AK223" s="42"/>
      <c r="AL223" s="7"/>
    </row>
    <row r="224" spans="13:38" ht="16.5" customHeight="1">
      <c r="M224" s="33"/>
      <c r="N224" s="34"/>
      <c r="O224" s="34"/>
      <c r="P224" s="34"/>
      <c r="Q224" s="35"/>
      <c r="R224" s="34"/>
      <c r="S224" s="34"/>
      <c r="T224" s="37"/>
      <c r="U224" s="54" t="s">
        <v>43</v>
      </c>
      <c r="V224" s="114"/>
      <c r="W224" s="54"/>
      <c r="X224" s="54"/>
      <c r="Y224" s="54"/>
      <c r="Z224" s="54"/>
      <c r="AA224" s="54"/>
      <c r="AB224" s="37"/>
      <c r="AC224" s="37"/>
      <c r="AD224" s="37"/>
      <c r="AE224" s="48"/>
      <c r="AF224" s="7"/>
      <c r="AG224" s="7"/>
      <c r="AH224" s="7"/>
      <c r="AI224" s="7"/>
      <c r="AJ224" s="7"/>
      <c r="AK224" s="42"/>
      <c r="AL224" s="7"/>
    </row>
    <row r="225" spans="2:38" ht="16.5" customHeight="1">
      <c r="B225">
        <v>116</v>
      </c>
      <c r="C225" s="100">
        <v>0</v>
      </c>
      <c r="D225">
        <v>250</v>
      </c>
      <c r="E225">
        <v>280</v>
      </c>
      <c r="F225">
        <v>50</v>
      </c>
      <c r="H225" t="s">
        <v>206</v>
      </c>
      <c r="I225" t="s">
        <v>206</v>
      </c>
      <c r="J225" s="127">
        <v>3</v>
      </c>
      <c r="K225" s="127">
        <v>2</v>
      </c>
      <c r="L225" t="s">
        <v>206</v>
      </c>
      <c r="M225" s="33" t="s">
        <v>22</v>
      </c>
      <c r="N225" s="34">
        <v>350</v>
      </c>
      <c r="O225" s="34">
        <v>4</v>
      </c>
      <c r="P225" s="34">
        <v>2013</v>
      </c>
      <c r="Q225" s="35" t="s">
        <v>26</v>
      </c>
      <c r="R225" s="34" t="str">
        <f>IF(V225&gt;=27759,"Nil",+IF(V225&gt;=24838,"B6",+IF(V225&lt;=24837,"B4","Nil")))</f>
        <v>B6</v>
      </c>
      <c r="S225" s="34"/>
      <c r="T225" s="37">
        <v>827</v>
      </c>
      <c r="U225" s="55" t="s">
        <v>76</v>
      </c>
      <c r="V225" s="111">
        <v>27405</v>
      </c>
      <c r="W225" s="101" t="s">
        <v>143</v>
      </c>
      <c r="X225" s="120" t="s">
        <v>263</v>
      </c>
      <c r="Y225" s="121" t="s">
        <v>264</v>
      </c>
      <c r="Z225" s="101" t="s">
        <v>265</v>
      </c>
      <c r="AA225" s="121" t="s">
        <v>266</v>
      </c>
      <c r="AB225" s="102" t="s">
        <v>29</v>
      </c>
      <c r="AC225" s="37" t="s">
        <v>30</v>
      </c>
      <c r="AD225" s="37" t="str">
        <f>Q225</f>
        <v>B2</v>
      </c>
      <c r="AE225" s="39">
        <v>10</v>
      </c>
      <c r="AF225" s="39"/>
      <c r="AG225" s="39"/>
      <c r="AH225" s="40"/>
      <c r="AI225" s="41"/>
      <c r="AJ225" s="41"/>
      <c r="AK225" s="48">
        <f aca="true" t="shared" si="28" ref="AK225:AK233">SUM(AE225:AJ225)</f>
        <v>10</v>
      </c>
      <c r="AL225" s="7">
        <f aca="true" t="shared" si="29" ref="AL225:AL233">RANK(AK225,$AK$225:$AK$233,0)</f>
        <v>1</v>
      </c>
    </row>
    <row r="226" spans="3:38" ht="16.5" customHeight="1">
      <c r="C226" s="100">
        <f>SUM(D226:G226)</f>
        <v>0</v>
      </c>
      <c r="J226" s="127">
        <v>18</v>
      </c>
      <c r="K226" s="127">
        <v>16</v>
      </c>
      <c r="M226" s="33" t="s">
        <v>22</v>
      </c>
      <c r="N226" s="34">
        <v>350</v>
      </c>
      <c r="O226" s="34">
        <v>4</v>
      </c>
      <c r="P226" s="34">
        <v>2013</v>
      </c>
      <c r="Q226" s="35" t="s">
        <v>26</v>
      </c>
      <c r="R226" s="34" t="str">
        <f>IF(V226&gt;=27759,"Nil",+IF(V226&gt;=24838,"B6",+IF(V226&lt;=24837,"B4","Nil")))</f>
        <v>B6</v>
      </c>
      <c r="S226" s="34" t="s">
        <v>26</v>
      </c>
      <c r="T226" s="37">
        <v>637</v>
      </c>
      <c r="U226" s="55" t="s">
        <v>82</v>
      </c>
      <c r="V226" s="110">
        <v>27392</v>
      </c>
      <c r="W226" s="43"/>
      <c r="X226" s="118" t="s">
        <v>349</v>
      </c>
      <c r="Y226" s="119" t="s">
        <v>350</v>
      </c>
      <c r="Z226" s="43" t="s">
        <v>351</v>
      </c>
      <c r="AA226" s="119" t="s">
        <v>352</v>
      </c>
      <c r="AB226" s="37" t="s">
        <v>23</v>
      </c>
      <c r="AC226" s="37" t="s">
        <v>24</v>
      </c>
      <c r="AD226" s="37" t="str">
        <f>Q226</f>
        <v>B2</v>
      </c>
      <c r="AE226" s="48">
        <v>9</v>
      </c>
      <c r="AF226" s="40"/>
      <c r="AG226" s="48"/>
      <c r="AH226" s="48"/>
      <c r="AI226" s="7"/>
      <c r="AJ226" s="7"/>
      <c r="AK226" s="48">
        <f t="shared" si="28"/>
        <v>9</v>
      </c>
      <c r="AL226" s="7">
        <f t="shared" si="29"/>
        <v>2</v>
      </c>
    </row>
    <row r="227" spans="3:38" ht="15.75" customHeight="1">
      <c r="C227" s="100">
        <f>SUM(D227:G227)</f>
        <v>0</v>
      </c>
      <c r="J227" s="127">
        <v>19</v>
      </c>
      <c r="K227" s="127">
        <v>17</v>
      </c>
      <c r="L227" t="s">
        <v>206</v>
      </c>
      <c r="M227" s="33" t="s">
        <v>22</v>
      </c>
      <c r="N227" s="34">
        <v>300</v>
      </c>
      <c r="O227" s="34">
        <v>2</v>
      </c>
      <c r="P227" s="34">
        <v>2012</v>
      </c>
      <c r="Q227" s="35" t="s">
        <v>26</v>
      </c>
      <c r="R227" s="34" t="str">
        <f>IF(V227&gt;=27759,"Nil",+IF(V227&gt;=24838,"B6",+IF(V227&lt;=24837,"B4","Nil")))</f>
        <v>B6</v>
      </c>
      <c r="S227" s="34" t="s">
        <v>26</v>
      </c>
      <c r="T227" s="37">
        <v>54</v>
      </c>
      <c r="U227" s="55" t="s">
        <v>182</v>
      </c>
      <c r="V227" s="110">
        <v>26719</v>
      </c>
      <c r="W227" s="43" t="s">
        <v>143</v>
      </c>
      <c r="X227" s="118" t="s">
        <v>353</v>
      </c>
      <c r="Y227" s="119" t="s">
        <v>354</v>
      </c>
      <c r="Z227" s="43" t="s">
        <v>355</v>
      </c>
      <c r="AA227" s="119" t="s">
        <v>356</v>
      </c>
      <c r="AB227" s="37" t="s">
        <v>23</v>
      </c>
      <c r="AC227" s="37" t="s">
        <v>24</v>
      </c>
      <c r="AD227" s="37" t="str">
        <f>Q227</f>
        <v>B2</v>
      </c>
      <c r="AE227" s="48">
        <v>1</v>
      </c>
      <c r="AF227" s="40"/>
      <c r="AG227" s="48"/>
      <c r="AH227" s="48"/>
      <c r="AI227" s="7"/>
      <c r="AJ227" s="7"/>
      <c r="AK227" s="48">
        <f t="shared" si="28"/>
        <v>1</v>
      </c>
      <c r="AL227" s="7">
        <f t="shared" si="29"/>
        <v>3</v>
      </c>
    </row>
    <row r="228" spans="3:38" ht="16.5" customHeight="1">
      <c r="C228" s="100">
        <f>SUM(D228:G228)</f>
        <v>440</v>
      </c>
      <c r="D228">
        <v>250</v>
      </c>
      <c r="E228">
        <v>140</v>
      </c>
      <c r="F228">
        <v>50</v>
      </c>
      <c r="H228" t="s">
        <v>206</v>
      </c>
      <c r="I228" t="s">
        <v>206</v>
      </c>
      <c r="J228" s="127">
        <v>17</v>
      </c>
      <c r="K228" s="127">
        <v>15</v>
      </c>
      <c r="M228" s="33" t="s">
        <v>22</v>
      </c>
      <c r="N228" s="34">
        <v>300</v>
      </c>
      <c r="O228" s="34">
        <v>2</v>
      </c>
      <c r="P228" s="34">
        <v>2013</v>
      </c>
      <c r="Q228" s="35" t="s">
        <v>26</v>
      </c>
      <c r="R228" s="34" t="str">
        <f>IF(V228&gt;=27759,"Nil",+IF(V228&gt;=24838,"B6",+IF(V228&lt;=24837,"B4","Nil")))</f>
        <v>B6</v>
      </c>
      <c r="S228" s="34" t="s">
        <v>26</v>
      </c>
      <c r="T228" s="37">
        <v>161</v>
      </c>
      <c r="U228" s="55" t="s">
        <v>9</v>
      </c>
      <c r="V228" s="110">
        <v>25183</v>
      </c>
      <c r="W228" s="43" t="s">
        <v>114</v>
      </c>
      <c r="X228" s="118" t="s">
        <v>230</v>
      </c>
      <c r="Y228" s="119" t="s">
        <v>231</v>
      </c>
      <c r="Z228" s="43" t="s">
        <v>232</v>
      </c>
      <c r="AA228" s="119" t="s">
        <v>233</v>
      </c>
      <c r="AB228" s="37" t="s">
        <v>23</v>
      </c>
      <c r="AC228" s="37" t="s">
        <v>24</v>
      </c>
      <c r="AD228" s="37" t="str">
        <f>Q228</f>
        <v>B2</v>
      </c>
      <c r="AE228" s="48">
        <v>1</v>
      </c>
      <c r="AF228" s="40"/>
      <c r="AG228" s="48"/>
      <c r="AH228" s="48"/>
      <c r="AI228" s="7"/>
      <c r="AJ228" s="7"/>
      <c r="AK228" s="48">
        <f t="shared" si="28"/>
        <v>1</v>
      </c>
      <c r="AL228" s="7">
        <f t="shared" si="29"/>
        <v>3</v>
      </c>
    </row>
    <row r="229" spans="13:38" ht="16.5" customHeight="1">
      <c r="M229" s="33"/>
      <c r="N229" s="34"/>
      <c r="O229" s="34"/>
      <c r="P229" s="34"/>
      <c r="Q229" s="35"/>
      <c r="R229" s="34"/>
      <c r="S229" s="34"/>
      <c r="T229" s="37"/>
      <c r="U229" s="55"/>
      <c r="V229" s="110"/>
      <c r="W229" s="55"/>
      <c r="X229" s="55"/>
      <c r="Y229" s="55"/>
      <c r="Z229" s="55"/>
      <c r="AA229" s="43"/>
      <c r="AB229" s="37"/>
      <c r="AC229" s="37"/>
      <c r="AD229" s="37"/>
      <c r="AE229" s="48"/>
      <c r="AF229" s="7"/>
      <c r="AG229" s="7"/>
      <c r="AH229" s="41"/>
      <c r="AI229"/>
      <c r="AJ229" s="41"/>
      <c r="AK229" s="42">
        <f t="shared" si="28"/>
        <v>0</v>
      </c>
      <c r="AL229" s="7">
        <f t="shared" si="29"/>
        <v>5</v>
      </c>
    </row>
    <row r="230" spans="13:38" ht="16.5" customHeight="1" hidden="1">
      <c r="M230" s="33"/>
      <c r="N230" s="34"/>
      <c r="O230" s="34"/>
      <c r="P230" s="34"/>
      <c r="Q230" s="35"/>
      <c r="R230" s="34"/>
      <c r="S230" s="34"/>
      <c r="T230" s="37"/>
      <c r="U230" s="55"/>
      <c r="V230" s="110"/>
      <c r="W230" s="55"/>
      <c r="X230" s="55"/>
      <c r="Y230" s="55"/>
      <c r="Z230" s="55"/>
      <c r="AA230" s="43"/>
      <c r="AB230" s="37"/>
      <c r="AC230" s="37"/>
      <c r="AD230" s="133"/>
      <c r="AE230" s="48"/>
      <c r="AF230" s="7"/>
      <c r="AG230" s="7"/>
      <c r="AH230" s="41"/>
      <c r="AI230" s="41"/>
      <c r="AJ230" s="41"/>
      <c r="AK230" s="42">
        <f t="shared" si="28"/>
        <v>0</v>
      </c>
      <c r="AL230" s="7">
        <f t="shared" si="29"/>
        <v>5</v>
      </c>
    </row>
    <row r="231" spans="13:38" ht="16.5" customHeight="1" hidden="1">
      <c r="M231" s="33"/>
      <c r="N231" s="34"/>
      <c r="O231" s="34"/>
      <c r="P231" s="34"/>
      <c r="Q231" s="35"/>
      <c r="R231" s="34"/>
      <c r="S231" s="34"/>
      <c r="T231" s="37"/>
      <c r="U231" s="55"/>
      <c r="V231" s="110"/>
      <c r="W231" s="55"/>
      <c r="X231" s="55"/>
      <c r="Y231" s="55"/>
      <c r="Z231" s="55"/>
      <c r="AA231" s="43"/>
      <c r="AB231" s="37"/>
      <c r="AC231" s="37"/>
      <c r="AD231" s="37"/>
      <c r="AE231" s="39"/>
      <c r="AF231" s="38"/>
      <c r="AG231" s="38"/>
      <c r="AH231" s="41"/>
      <c r="AI231" s="41"/>
      <c r="AJ231" s="41"/>
      <c r="AK231" s="42">
        <f t="shared" si="28"/>
        <v>0</v>
      </c>
      <c r="AL231" s="7">
        <f t="shared" si="29"/>
        <v>5</v>
      </c>
    </row>
    <row r="232" spans="13:38" ht="16.5" customHeight="1" hidden="1">
      <c r="M232" s="33"/>
      <c r="N232" s="34"/>
      <c r="O232" s="34"/>
      <c r="P232" s="34"/>
      <c r="Q232" s="35"/>
      <c r="R232" s="34"/>
      <c r="S232" s="34"/>
      <c r="T232" s="37"/>
      <c r="U232" s="55"/>
      <c r="V232" s="110"/>
      <c r="W232" s="55"/>
      <c r="X232" s="55"/>
      <c r="Y232" s="55"/>
      <c r="Z232" s="55"/>
      <c r="AA232" s="43"/>
      <c r="AB232" s="37"/>
      <c r="AC232" s="37"/>
      <c r="AD232" s="37"/>
      <c r="AE232" s="48"/>
      <c r="AF232" s="7"/>
      <c r="AG232" s="7"/>
      <c r="AH232" s="7"/>
      <c r="AI232" s="7"/>
      <c r="AJ232" s="7"/>
      <c r="AK232" s="42">
        <f t="shared" si="28"/>
        <v>0</v>
      </c>
      <c r="AL232" s="7">
        <f t="shared" si="29"/>
        <v>5</v>
      </c>
    </row>
    <row r="233" spans="13:38" ht="16.5" customHeight="1">
      <c r="M233" s="33"/>
      <c r="N233" s="34"/>
      <c r="O233" s="34"/>
      <c r="P233" s="34"/>
      <c r="Q233" s="35"/>
      <c r="R233" s="34"/>
      <c r="S233" s="34"/>
      <c r="T233" s="37"/>
      <c r="U233" s="43"/>
      <c r="V233" s="110"/>
      <c r="W233" s="43"/>
      <c r="X233" s="43"/>
      <c r="Y233" s="43"/>
      <c r="Z233" s="43"/>
      <c r="AA233" s="43"/>
      <c r="AB233" s="37"/>
      <c r="AC233" s="37"/>
      <c r="AD233" s="133"/>
      <c r="AE233" s="48"/>
      <c r="AF233" s="7"/>
      <c r="AG233" s="7"/>
      <c r="AH233" s="41"/>
      <c r="AI233" s="41"/>
      <c r="AJ233" s="41"/>
      <c r="AK233" s="42">
        <f t="shared" si="28"/>
        <v>0</v>
      </c>
      <c r="AL233" s="7">
        <f t="shared" si="29"/>
        <v>5</v>
      </c>
    </row>
    <row r="234" spans="13:38" ht="16.5" customHeight="1">
      <c r="M234" s="33"/>
      <c r="N234" s="34"/>
      <c r="O234" s="34"/>
      <c r="P234" s="34"/>
      <c r="Q234" s="35"/>
      <c r="R234" s="34"/>
      <c r="S234" s="34"/>
      <c r="T234" s="37"/>
      <c r="U234" s="54" t="s">
        <v>44</v>
      </c>
      <c r="V234" s="114"/>
      <c r="W234" s="54"/>
      <c r="X234" s="54"/>
      <c r="Y234" s="54"/>
      <c r="Z234" s="54"/>
      <c r="AA234" s="54"/>
      <c r="AB234" s="37"/>
      <c r="AC234" s="37"/>
      <c r="AD234" s="133"/>
      <c r="AE234" s="48"/>
      <c r="AF234" s="7"/>
      <c r="AG234" s="7"/>
      <c r="AH234" s="41"/>
      <c r="AI234" s="41"/>
      <c r="AJ234" s="41"/>
      <c r="AK234" s="42"/>
      <c r="AL234" s="7"/>
    </row>
    <row r="235" spans="3:38" s="100" customFormat="1" ht="15.75" customHeight="1">
      <c r="C235" s="100">
        <f>SUM(D235:G235)</f>
        <v>440</v>
      </c>
      <c r="D235" s="100">
        <v>250</v>
      </c>
      <c r="E235" s="100">
        <v>140</v>
      </c>
      <c r="F235" s="100">
        <v>50</v>
      </c>
      <c r="H235" s="100" t="s">
        <v>206</v>
      </c>
      <c r="I235" s="100" t="s">
        <v>206</v>
      </c>
      <c r="J235" s="131">
        <v>1</v>
      </c>
      <c r="K235" s="131">
        <v>1</v>
      </c>
      <c r="L235" s="100" t="s">
        <v>206</v>
      </c>
      <c r="M235" s="132" t="s">
        <v>28</v>
      </c>
      <c r="N235" s="133">
        <v>700</v>
      </c>
      <c r="O235" s="133">
        <v>4</v>
      </c>
      <c r="P235" s="133">
        <v>2010</v>
      </c>
      <c r="Q235" s="134" t="s">
        <v>33</v>
      </c>
      <c r="R235" s="133" t="str">
        <f>IF(V235&gt;=27759,"Nil",+IF(V235&gt;=24838,"B6",+IF(V235&lt;=24837,"B4","Nil")))</f>
        <v>B6</v>
      </c>
      <c r="S235" s="133"/>
      <c r="T235" s="37">
        <v>121</v>
      </c>
      <c r="U235" s="55" t="s">
        <v>148</v>
      </c>
      <c r="V235" s="110">
        <v>26834</v>
      </c>
      <c r="W235" s="43" t="s">
        <v>107</v>
      </c>
      <c r="X235" s="43"/>
      <c r="Y235" s="119" t="s">
        <v>149</v>
      </c>
      <c r="Z235" s="43" t="s">
        <v>150</v>
      </c>
      <c r="AA235" s="119" t="s">
        <v>151</v>
      </c>
      <c r="AB235" s="37" t="s">
        <v>23</v>
      </c>
      <c r="AC235" s="37" t="s">
        <v>112</v>
      </c>
      <c r="AD235" s="37" t="str">
        <f>Q235</f>
        <v>B3</v>
      </c>
      <c r="AE235" s="48">
        <v>10</v>
      </c>
      <c r="AF235" s="31"/>
      <c r="AG235" s="48"/>
      <c r="AH235" s="48"/>
      <c r="AI235" s="48"/>
      <c r="AJ235" s="48"/>
      <c r="AK235" s="48">
        <f>SUM(AE235:AJ235)</f>
        <v>10</v>
      </c>
      <c r="AL235" s="48">
        <f>RANK(AK235,$AK$51:$AK$12457,0)</f>
        <v>13</v>
      </c>
    </row>
    <row r="236" spans="13:38" ht="16.5" customHeight="1">
      <c r="M236" s="33"/>
      <c r="N236" s="34"/>
      <c r="O236" s="34"/>
      <c r="P236" s="34"/>
      <c r="Q236" s="35"/>
      <c r="R236" s="34"/>
      <c r="S236" s="34"/>
      <c r="T236" s="37"/>
      <c r="U236" s="55"/>
      <c r="V236" s="110"/>
      <c r="W236" s="59"/>
      <c r="X236" s="59"/>
      <c r="Y236" s="59"/>
      <c r="Z236" s="59"/>
      <c r="AA236" s="43"/>
      <c r="AB236" s="37"/>
      <c r="AC236" s="37"/>
      <c r="AD236" s="37"/>
      <c r="AE236" s="48"/>
      <c r="AF236" s="7"/>
      <c r="AG236" s="7"/>
      <c r="AH236" s="7"/>
      <c r="AI236" s="7"/>
      <c r="AJ236" s="7"/>
      <c r="AK236" s="42">
        <f>SUM(AE236:AJ236)</f>
        <v>0</v>
      </c>
      <c r="AL236" s="7">
        <f>RANK(AK236,$AK$235:$AK$237,0)</f>
        <v>2</v>
      </c>
    </row>
    <row r="237" spans="13:38" ht="16.5" customHeight="1" hidden="1">
      <c r="M237" s="33"/>
      <c r="N237" s="34"/>
      <c r="O237" s="34"/>
      <c r="P237" s="34"/>
      <c r="Q237" s="35"/>
      <c r="R237" s="34"/>
      <c r="S237" s="34"/>
      <c r="T237" s="37"/>
      <c r="U237" s="55"/>
      <c r="V237" s="112"/>
      <c r="W237" s="55"/>
      <c r="X237" s="55"/>
      <c r="Y237" s="55"/>
      <c r="Z237" s="55"/>
      <c r="AA237" s="43"/>
      <c r="AB237" s="37"/>
      <c r="AC237" s="37"/>
      <c r="AD237" s="37"/>
      <c r="AE237" s="48"/>
      <c r="AF237" s="7"/>
      <c r="AG237" s="7"/>
      <c r="AH237" s="7"/>
      <c r="AI237" s="7"/>
      <c r="AJ237" s="7"/>
      <c r="AK237" s="42">
        <f>SUM(AE237:AJ237)</f>
        <v>0</v>
      </c>
      <c r="AL237" s="7">
        <f>RANK(AK237,$AK$235:$AK$237,0)</f>
        <v>2</v>
      </c>
    </row>
    <row r="238" spans="13:38" ht="16.5" customHeight="1">
      <c r="M238" s="33"/>
      <c r="N238" s="34"/>
      <c r="O238" s="34"/>
      <c r="P238" s="34"/>
      <c r="Q238" s="35"/>
      <c r="R238" s="34"/>
      <c r="S238" s="34"/>
      <c r="T238" s="37"/>
      <c r="U238" s="43"/>
      <c r="V238" s="110"/>
      <c r="W238" s="43"/>
      <c r="X238" s="43"/>
      <c r="Y238" s="43"/>
      <c r="Z238" s="43"/>
      <c r="AA238" s="43"/>
      <c r="AB238" s="37"/>
      <c r="AC238" s="37"/>
      <c r="AD238" s="37"/>
      <c r="AE238" s="7"/>
      <c r="AF238" s="7"/>
      <c r="AG238" s="7"/>
      <c r="AH238" s="7"/>
      <c r="AI238" s="7"/>
      <c r="AJ238" s="7"/>
      <c r="AK238" s="42"/>
      <c r="AL238" s="7"/>
    </row>
    <row r="239" spans="13:38" ht="16.5" customHeight="1">
      <c r="M239" s="33"/>
      <c r="N239" s="34"/>
      <c r="O239" s="34"/>
      <c r="P239" s="34"/>
      <c r="Q239" s="35"/>
      <c r="R239" s="34"/>
      <c r="S239" s="34"/>
      <c r="T239" s="37"/>
      <c r="U239" s="54" t="s">
        <v>45</v>
      </c>
      <c r="V239" s="114"/>
      <c r="W239" s="54"/>
      <c r="X239" s="54"/>
      <c r="Y239" s="54"/>
      <c r="Z239" s="54"/>
      <c r="AA239" s="54"/>
      <c r="AB239" s="37"/>
      <c r="AC239" s="37"/>
      <c r="AD239" s="37"/>
      <c r="AE239" s="7"/>
      <c r="AF239" s="7"/>
      <c r="AG239" s="7"/>
      <c r="AH239" s="7"/>
      <c r="AI239" s="7"/>
      <c r="AJ239" s="7"/>
      <c r="AK239" s="42"/>
      <c r="AL239" s="7"/>
    </row>
    <row r="240" spans="13:38" ht="16.5" customHeight="1">
      <c r="M240" s="33"/>
      <c r="N240" s="34"/>
      <c r="O240" s="34"/>
      <c r="P240" s="34"/>
      <c r="Q240" s="35"/>
      <c r="R240" s="34"/>
      <c r="S240" s="34"/>
      <c r="T240" s="37"/>
      <c r="U240" s="58"/>
      <c r="V240" s="110"/>
      <c r="W240" s="43"/>
      <c r="X240" s="43"/>
      <c r="Y240" s="43"/>
      <c r="Z240" s="43"/>
      <c r="AA240" s="43"/>
      <c r="AB240" s="37"/>
      <c r="AC240" s="37"/>
      <c r="AD240" s="37"/>
      <c r="AE240" s="7"/>
      <c r="AF240" s="7"/>
      <c r="AG240" s="7"/>
      <c r="AH240" s="7"/>
      <c r="AI240" s="7"/>
      <c r="AJ240" s="7"/>
      <c r="AK240" s="42">
        <f>SUM(AE240:AJ240)</f>
        <v>0</v>
      </c>
      <c r="AL240" s="7">
        <f>RANK(AK240,$AK$240:$AK$242,0)</f>
        <v>1</v>
      </c>
    </row>
    <row r="241" spans="13:38" ht="16.5" customHeight="1" hidden="1">
      <c r="M241" s="33"/>
      <c r="N241" s="34"/>
      <c r="O241" s="34"/>
      <c r="P241" s="34"/>
      <c r="Q241" s="35"/>
      <c r="R241" s="34"/>
      <c r="S241" s="34"/>
      <c r="T241" s="37"/>
      <c r="U241" s="58"/>
      <c r="V241" s="110"/>
      <c r="W241" s="43"/>
      <c r="X241" s="43"/>
      <c r="Y241" s="43"/>
      <c r="Z241" s="43"/>
      <c r="AA241" s="43"/>
      <c r="AB241" s="37"/>
      <c r="AC241" s="37"/>
      <c r="AD241" s="37"/>
      <c r="AE241" s="7"/>
      <c r="AF241" s="7"/>
      <c r="AG241" s="7"/>
      <c r="AH241" s="7"/>
      <c r="AI241" s="7"/>
      <c r="AJ241" s="7"/>
      <c r="AK241" s="42">
        <f>SUM(AE241:AJ241)</f>
        <v>0</v>
      </c>
      <c r="AL241" s="7">
        <f>RANK(AK241,$AK$240:$AK$242,0)</f>
        <v>1</v>
      </c>
    </row>
    <row r="242" spans="13:38" ht="16.5" customHeight="1" hidden="1">
      <c r="M242" s="33"/>
      <c r="N242" s="34"/>
      <c r="O242" s="34"/>
      <c r="P242" s="34"/>
      <c r="Q242" s="35"/>
      <c r="R242" s="34"/>
      <c r="S242" s="34"/>
      <c r="T242" s="37"/>
      <c r="U242" s="58"/>
      <c r="V242" s="110"/>
      <c r="W242" s="43"/>
      <c r="X242" s="43"/>
      <c r="Y242" s="43"/>
      <c r="Z242" s="43"/>
      <c r="AA242" s="43"/>
      <c r="AB242" s="37"/>
      <c r="AC242" s="37"/>
      <c r="AD242" s="37"/>
      <c r="AE242" s="7"/>
      <c r="AF242" s="7"/>
      <c r="AG242" s="7"/>
      <c r="AH242" s="7"/>
      <c r="AI242" s="7"/>
      <c r="AJ242" s="7"/>
      <c r="AK242" s="42">
        <f>SUM(AE242:AJ242)</f>
        <v>0</v>
      </c>
      <c r="AL242" s="7">
        <f>RANK(AK242,$AK$235:$AK$237,0)</f>
        <v>2</v>
      </c>
    </row>
    <row r="243" spans="13:38" ht="16.5" customHeight="1">
      <c r="M243" s="33"/>
      <c r="N243" s="34"/>
      <c r="O243" s="34"/>
      <c r="P243" s="34"/>
      <c r="Q243" s="35"/>
      <c r="R243" s="34"/>
      <c r="S243" s="34"/>
      <c r="T243" s="37"/>
      <c r="U243" s="54" t="s">
        <v>46</v>
      </c>
      <c r="V243" s="114"/>
      <c r="W243" s="54"/>
      <c r="X243" s="54"/>
      <c r="Y243" s="54"/>
      <c r="Z243" s="54"/>
      <c r="AA243" s="54"/>
      <c r="AB243" s="37"/>
      <c r="AC243" s="37"/>
      <c r="AD243" s="37"/>
      <c r="AE243" s="7"/>
      <c r="AF243" s="7"/>
      <c r="AG243" s="7"/>
      <c r="AH243" s="7"/>
      <c r="AI243" s="7"/>
      <c r="AJ243" s="7"/>
      <c r="AK243" s="42"/>
      <c r="AL243" s="7"/>
    </row>
    <row r="244" spans="3:38" s="100" customFormat="1" ht="15.75" customHeight="1">
      <c r="C244" s="100">
        <f>SUM(D244:G244)</f>
        <v>0</v>
      </c>
      <c r="J244" s="131">
        <v>2</v>
      </c>
      <c r="K244" s="131">
        <v>3</v>
      </c>
      <c r="M244" s="132" t="s">
        <v>50</v>
      </c>
      <c r="N244" s="133">
        <v>300</v>
      </c>
      <c r="O244" s="133">
        <v>4</v>
      </c>
      <c r="P244" s="133">
        <v>2009</v>
      </c>
      <c r="Q244" s="134" t="s">
        <v>33</v>
      </c>
      <c r="R244" s="133" t="str">
        <f>IF(V244&gt;=27759,"Nil",+IF(V244&gt;=24838,"B6",+IF(V244&lt;=24837,"B4","Nil")))</f>
        <v>Nil</v>
      </c>
      <c r="S244" s="133" t="s">
        <v>234</v>
      </c>
      <c r="T244" s="37" t="s">
        <v>319</v>
      </c>
      <c r="U244" s="59" t="s">
        <v>204</v>
      </c>
      <c r="V244" s="110">
        <v>31038</v>
      </c>
      <c r="W244" s="43" t="s">
        <v>107</v>
      </c>
      <c r="X244" s="118" t="s">
        <v>357</v>
      </c>
      <c r="Y244" s="119" t="s">
        <v>358</v>
      </c>
      <c r="Z244" s="43" t="s">
        <v>273</v>
      </c>
      <c r="AA244" s="119" t="s">
        <v>274</v>
      </c>
      <c r="AB244" s="37" t="s">
        <v>23</v>
      </c>
      <c r="AC244" s="37" t="s">
        <v>24</v>
      </c>
      <c r="AD244" s="37" t="str">
        <f>Q244</f>
        <v>B3</v>
      </c>
      <c r="AE244" s="39">
        <v>10</v>
      </c>
      <c r="AF244" s="39"/>
      <c r="AG244" s="39"/>
      <c r="AH244" s="40"/>
      <c r="AI244" s="40"/>
      <c r="AJ244" s="40"/>
      <c r="AK244" s="48">
        <f>SUM(AE244:AJ244)</f>
        <v>10</v>
      </c>
      <c r="AL244" s="48">
        <f>RANK(AK244,$AK$51:$AK$12457,0)</f>
        <v>13</v>
      </c>
    </row>
    <row r="245" spans="3:38" s="100" customFormat="1" ht="15.75" customHeight="1">
      <c r="C245" s="100">
        <f>SUM(D245:G245)</f>
        <v>250</v>
      </c>
      <c r="D245" s="100">
        <v>250</v>
      </c>
      <c r="G245" s="100" t="s">
        <v>253</v>
      </c>
      <c r="H245" s="100" t="s">
        <v>206</v>
      </c>
      <c r="I245" s="100" t="s">
        <v>206</v>
      </c>
      <c r="J245" s="131">
        <v>3</v>
      </c>
      <c r="K245" s="131">
        <v>4</v>
      </c>
      <c r="M245" s="132" t="s">
        <v>50</v>
      </c>
      <c r="N245" s="133">
        <v>300</v>
      </c>
      <c r="O245" s="133">
        <v>4</v>
      </c>
      <c r="P245" s="133">
        <v>2009</v>
      </c>
      <c r="Q245" s="134" t="s">
        <v>33</v>
      </c>
      <c r="R245" s="133" t="str">
        <f>IF(V245&gt;=27759,"Nil",+IF(V245&gt;=24838,"B6",+IF(V245&lt;=24837,"B4","Nil")))</f>
        <v>B6</v>
      </c>
      <c r="S245" s="133" t="s">
        <v>234</v>
      </c>
      <c r="T245" s="37">
        <v>9</v>
      </c>
      <c r="U245" s="59" t="s">
        <v>203</v>
      </c>
      <c r="V245" s="110">
        <v>26616</v>
      </c>
      <c r="W245" s="43" t="s">
        <v>254</v>
      </c>
      <c r="X245" s="118" t="s">
        <v>223</v>
      </c>
      <c r="Y245" s="119" t="s">
        <v>336</v>
      </c>
      <c r="Z245" s="43" t="s">
        <v>10</v>
      </c>
      <c r="AA245" s="119" t="s">
        <v>224</v>
      </c>
      <c r="AB245" s="37" t="s">
        <v>23</v>
      </c>
      <c r="AC245" s="37" t="s">
        <v>24</v>
      </c>
      <c r="AD245" s="37" t="str">
        <f>Q245</f>
        <v>B3</v>
      </c>
      <c r="AE245" s="48">
        <v>8</v>
      </c>
      <c r="AF245" s="48"/>
      <c r="AG245" s="48"/>
      <c r="AH245" s="48"/>
      <c r="AI245" s="48"/>
      <c r="AJ245" s="48"/>
      <c r="AK245" s="48">
        <f>SUM(AE245:AJ245)</f>
        <v>8</v>
      </c>
      <c r="AL245" s="48">
        <f>RANK(AK245,$AK$51:$AK$12457,0)</f>
        <v>19</v>
      </c>
    </row>
    <row r="246" spans="21:38" ht="16.5" customHeight="1">
      <c r="U246" s="43"/>
      <c r="V246" s="110"/>
      <c r="W246" s="43"/>
      <c r="X246" s="43"/>
      <c r="Y246" s="43"/>
      <c r="Z246" s="43"/>
      <c r="AA246" s="43"/>
      <c r="AB246" s="37"/>
      <c r="AC246" s="37"/>
      <c r="AD246" s="37"/>
      <c r="AE246" s="7"/>
      <c r="AF246" s="7"/>
      <c r="AG246" s="7"/>
      <c r="AH246" s="7"/>
      <c r="AI246" s="7"/>
      <c r="AJ246" s="7"/>
      <c r="AK246" s="42">
        <f>SUM(AE246:AJ246)</f>
        <v>0</v>
      </c>
      <c r="AL246" s="7">
        <f>RANK(AK246,$AK$244:$AK$247,0)</f>
        <v>3</v>
      </c>
    </row>
    <row r="247" spans="21:38" ht="16.5" customHeight="1">
      <c r="U247" s="43"/>
      <c r="V247" s="110"/>
      <c r="W247" s="43"/>
      <c r="X247" s="43"/>
      <c r="Y247" s="43"/>
      <c r="Z247" s="43"/>
      <c r="AA247" s="43"/>
      <c r="AB247" s="37"/>
      <c r="AC247" s="37"/>
      <c r="AD247" s="37"/>
      <c r="AE247" s="7"/>
      <c r="AF247" s="7"/>
      <c r="AG247" s="7"/>
      <c r="AH247" s="7"/>
      <c r="AI247" s="7"/>
      <c r="AJ247" s="7"/>
      <c r="AK247" s="42">
        <f>SUM(AE247:AJ247)</f>
        <v>0</v>
      </c>
      <c r="AL247" s="7">
        <f>RANK(AK247,$AK$244:$AK$247,0)</f>
        <v>3</v>
      </c>
    </row>
    <row r="248" ht="16.5" customHeight="1">
      <c r="AD248" s="43"/>
    </row>
    <row r="257" spans="21:30" ht="12.75">
      <c r="U257" s="103" t="s">
        <v>84</v>
      </c>
      <c r="V257" s="115"/>
      <c r="W257" s="103"/>
      <c r="X257" s="103"/>
      <c r="Y257" s="103"/>
      <c r="Z257" s="103"/>
      <c r="AA257" s="103"/>
      <c r="AD257"/>
    </row>
    <row r="258" spans="21:27" ht="12.75">
      <c r="U258" s="103" t="s">
        <v>86</v>
      </c>
      <c r="V258" s="115"/>
      <c r="W258" s="103"/>
      <c r="X258" s="103"/>
      <c r="Y258" s="103"/>
      <c r="Z258" s="103"/>
      <c r="AA258" s="103"/>
    </row>
    <row r="259" spans="21:27" ht="12.75">
      <c r="U259" s="103" t="s">
        <v>88</v>
      </c>
      <c r="V259" s="115"/>
      <c r="W259" s="103"/>
      <c r="X259" s="103"/>
      <c r="Y259" s="103"/>
      <c r="Z259" s="103"/>
      <c r="AA259" s="103"/>
    </row>
    <row r="260" spans="21:27" ht="12.75">
      <c r="U260" s="103" t="s">
        <v>91</v>
      </c>
      <c r="V260" s="115"/>
      <c r="W260" s="103"/>
      <c r="X260" s="103"/>
      <c r="Y260" s="103"/>
      <c r="Z260" s="103"/>
      <c r="AA260" s="103"/>
    </row>
    <row r="261" spans="21:27" ht="12.75">
      <c r="U261" s="103" t="s">
        <v>94</v>
      </c>
      <c r="V261" s="115"/>
      <c r="W261" s="103"/>
      <c r="X261" s="103"/>
      <c r="Y261" s="103"/>
      <c r="Z261" s="103"/>
      <c r="AA261" s="103"/>
    </row>
    <row r="262" spans="21:31" ht="12.75">
      <c r="U262" s="103" t="s">
        <v>85</v>
      </c>
      <c r="V262" s="115"/>
      <c r="W262" s="103"/>
      <c r="X262" s="103"/>
      <c r="Y262" s="103"/>
      <c r="Z262" s="103"/>
      <c r="AA262" s="103"/>
      <c r="AB262" s="122"/>
      <c r="AC262" s="122"/>
      <c r="AD262" s="122"/>
      <c r="AE262" s="122"/>
    </row>
    <row r="263" spans="21:31" ht="12.75">
      <c r="U263" s="124" t="s">
        <v>87</v>
      </c>
      <c r="V263" s="124"/>
      <c r="W263" s="103"/>
      <c r="X263" s="103"/>
      <c r="Y263" s="103"/>
      <c r="Z263" s="103"/>
      <c r="AA263" s="103"/>
      <c r="AB263" s="122"/>
      <c r="AC263" s="122"/>
      <c r="AD263" s="122"/>
      <c r="AE263" s="122"/>
    </row>
    <row r="264" spans="21:31" ht="12.75">
      <c r="U264" s="124" t="s">
        <v>89</v>
      </c>
      <c r="V264" s="124"/>
      <c r="W264" s="103"/>
      <c r="X264" s="103"/>
      <c r="Y264" s="103"/>
      <c r="Z264" s="103"/>
      <c r="AA264" s="103"/>
      <c r="AB264" s="122"/>
      <c r="AC264" s="122"/>
      <c r="AD264" s="122"/>
      <c r="AE264" s="122"/>
    </row>
    <row r="265" spans="21:31" ht="12.75">
      <c r="U265" s="124" t="s">
        <v>92</v>
      </c>
      <c r="V265" s="124"/>
      <c r="W265" s="103"/>
      <c r="X265" s="103"/>
      <c r="Y265" s="103"/>
      <c r="Z265" s="103"/>
      <c r="AA265" s="103"/>
      <c r="AB265" s="122"/>
      <c r="AC265" s="122"/>
      <c r="AD265" s="122"/>
      <c r="AE265" s="122"/>
    </row>
    <row r="266" spans="21:31" ht="12.75">
      <c r="U266" s="124" t="s">
        <v>95</v>
      </c>
      <c r="V266" s="124"/>
      <c r="W266" s="103"/>
      <c r="X266" s="103"/>
      <c r="Y266" s="103"/>
      <c r="Z266" s="103"/>
      <c r="AA266" s="103"/>
      <c r="AB266" s="122"/>
      <c r="AC266" s="122"/>
      <c r="AD266" s="122"/>
      <c r="AE266" s="122"/>
    </row>
    <row r="267" spans="21:31" ht="12.75">
      <c r="U267" s="103" t="s">
        <v>212</v>
      </c>
      <c r="V267" s="115"/>
      <c r="W267" s="103"/>
      <c r="X267" s="103"/>
      <c r="Y267" s="103"/>
      <c r="Z267" s="103"/>
      <c r="AA267" s="103"/>
      <c r="AB267" s="122"/>
      <c r="AC267" s="122"/>
      <c r="AD267" s="122"/>
      <c r="AE267" s="122"/>
    </row>
    <row r="268" spans="21:31" ht="12.75">
      <c r="U268" s="123" t="s">
        <v>210</v>
      </c>
      <c r="V268" s="123"/>
      <c r="W268" s="103"/>
      <c r="X268" s="103"/>
      <c r="Y268" s="103"/>
      <c r="Z268" s="103"/>
      <c r="AA268" s="103"/>
      <c r="AB268" s="122"/>
      <c r="AC268" s="122"/>
      <c r="AD268" s="122"/>
      <c r="AE268" s="122"/>
    </row>
    <row r="269" spans="21:31" ht="12.75">
      <c r="U269" s="125" t="s">
        <v>90</v>
      </c>
      <c r="V269" s="125"/>
      <c r="W269" s="103"/>
      <c r="X269" s="103"/>
      <c r="Y269" s="103"/>
      <c r="Z269" s="103"/>
      <c r="AA269" s="103"/>
      <c r="AB269" s="122"/>
      <c r="AC269" s="122"/>
      <c r="AD269" s="122"/>
      <c r="AE269" s="122"/>
    </row>
    <row r="270" spans="21:31" ht="12.75">
      <c r="U270" s="125" t="s">
        <v>93</v>
      </c>
      <c r="V270" s="125"/>
      <c r="W270" s="103"/>
      <c r="X270" s="103"/>
      <c r="Y270" s="103"/>
      <c r="Z270" s="103"/>
      <c r="AA270" s="103"/>
      <c r="AB270" s="122"/>
      <c r="AC270" s="122"/>
      <c r="AD270" s="122"/>
      <c r="AE270" s="122"/>
    </row>
    <row r="271" spans="21:31" ht="12.75">
      <c r="U271" s="123" t="s">
        <v>211</v>
      </c>
      <c r="V271" s="123"/>
      <c r="W271" s="103"/>
      <c r="X271" s="103"/>
      <c r="Y271" s="103"/>
      <c r="Z271" s="103"/>
      <c r="AA271" s="103"/>
      <c r="AB271" s="122"/>
      <c r="AC271" s="122"/>
      <c r="AD271" s="122"/>
      <c r="AE271" s="122"/>
    </row>
    <row r="272" spans="21:31" ht="12.75"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</row>
    <row r="273" spans="21:31" ht="12.75">
      <c r="U273" s="173" t="s">
        <v>47</v>
      </c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</row>
    <row r="275" spans="21:31" ht="64.5" customHeight="1">
      <c r="U275" s="135" t="s">
        <v>48</v>
      </c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21:31" ht="64.5" customHeight="1">
      <c r="U276" s="135" t="s">
        <v>49</v>
      </c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</row>
  </sheetData>
  <mergeCells count="3">
    <mergeCell ref="AD3:AL3"/>
    <mergeCell ref="U272:AE272"/>
    <mergeCell ref="U273:AE273"/>
  </mergeCells>
  <hyperlinks>
    <hyperlink ref="X75" r:id="rId1" display="info@pascal.db.be"/>
    <hyperlink ref="X23" r:id="rId2" display="frank.verhoestraete@gmail.com"/>
    <hyperlink ref="X72" r:id="rId3" display="david2sousa@gmail.com"/>
    <hyperlink ref="X64" r:id="rId4" display="frederic.schetter@gmail.com"/>
    <hyperlink ref="X27" r:id="rId5" display="benoit@benco-lubum.com"/>
    <hyperlink ref="X68" r:id="rId6" display="toukev@gmail.com"/>
    <hyperlink ref="X36" r:id="rId7" display="alphonsegaet@hotmail.fr"/>
    <hyperlink ref="X33" r:id="rId8" display="Mph450@gmail.com"/>
    <hyperlink ref="X87" r:id="rId9" display="adriaan@jhi.co.zw"/>
    <hyperlink ref="X10" r:id="rId10" display="holliday@microlink.zm"/>
    <hyperlink ref="X28" r:id="rId11" display="runiparts@mweb.co.zw"/>
    <hyperlink ref="X92" r:id="rId12" display="post@dakar.no"/>
    <hyperlink ref="X89" r:id="rId13" display="ashford@zol.co.zw"/>
    <hyperlink ref="X90" r:id="rId14" display="jimperry@zol.co.zw"/>
    <hyperlink ref="X71" r:id="rId15" display="robert.truckcentre@gmail.com"/>
    <hyperlink ref="X32" r:id="rId16" display="nbarrett@bwlog.com"/>
    <hyperlink ref="X37" r:id="rId17" display="s.p.the-best@hotmail.com"/>
    <hyperlink ref="X74" r:id="rId18" display="pym44@laposte.net"/>
    <hyperlink ref="X31" r:id="rId19" display="tiger@earth.co.zw"/>
    <hyperlink ref="X91" r:id="rId20" display="lufent@iwyafrica.com"/>
    <hyperlink ref="X24" r:id="rId21" display="zamiffy@gmail.com"/>
    <hyperlink ref="X66" r:id="rId22" display="matobovet@gmail.com"/>
    <hyperlink ref="X38" r:id="rId23" display="mikeburatto@iconnect.zm"/>
    <hyperlink ref="X11" r:id="rId24" display="wheelnuts13@gmail.com"/>
    <hyperlink ref="X29" r:id="rId25" display="grantqzim@hotmail.com"/>
    <hyperlink ref="X73" r:id="rId26" display="robertsinzambia@gmail.com"/>
    <hyperlink ref="X70" r:id="rId27" display="whitfield.luke@gmail.com"/>
    <hyperlink ref="X69" r:id="rId28" display="fredgarcao@gmail.com"/>
    <hyperlink ref="X53" r:id="rId29" display="zamiffy@gmail.com"/>
    <hyperlink ref="X12" r:id="rId30" display="siavongaboy@gmail.com"/>
    <hyperlink ref="X35" r:id="rId31" display="reynardp@gmail.com"/>
    <hyperlink ref="X25" r:id="rId32" display="matobovet.dan@gmail.com"/>
    <hyperlink ref="X30" r:id="rId33" display="andrewspyron@yahoo.co.uk"/>
    <hyperlink ref="X34" r:id="rId34" display="robm@rainbowinvest.com"/>
    <hyperlink ref="X51" r:id="rId35" display="weezy820036@yahoo.com"/>
    <hyperlink ref="X61" r:id="rId36" display="mazleah@gmail.com"/>
    <hyperlink ref="X62" r:id="rId37" display="herdou@gmail.com"/>
    <hyperlink ref="X60" r:id="rId38" display="michael.treyer@gmail.com"/>
    <hyperlink ref="X65" r:id="rId39" display="mkcoventry@yahoo.com"/>
    <hyperlink ref="X63" r:id="rId40" display="muirheads98@gmail.com"/>
    <hyperlink ref="X67" r:id="rId41" display="dereeve@zamtel.zm"/>
    <hyperlink ref="X245" r:id="rId42" display="zamiffy@gmail.com"/>
    <hyperlink ref="X244" r:id="rId43" display="weezy820036@yahoo.com"/>
    <hyperlink ref="X215" r:id="rId44" display="benoit@benco-lubum.com"/>
    <hyperlink ref="X216" r:id="rId45" display="runiparts@mweb.co.zw"/>
    <hyperlink ref="X217" r:id="rId46" display="Mph450@gmail.com"/>
    <hyperlink ref="X225" r:id="rId47" display="grantqzim@hotmail.com"/>
    <hyperlink ref="X226" r:id="rId48" display="andrewspyron@yahoo.co.uk"/>
    <hyperlink ref="X227" r:id="rId49" display="robm@rainbowinvest.com"/>
    <hyperlink ref="X228" r:id="rId50" display="mikeburatto@iconnect.zm"/>
  </hyperlinks>
  <printOptions/>
  <pageMargins left="0.75" right="0.75" top="1" bottom="1" header="0.5" footer="0.5"/>
  <pageSetup orientation="portrait" paperSize="9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workbookViewId="0" topLeftCell="A1">
      <pane xSplit="6" ySplit="5" topLeftCell="G40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46" sqref="N46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0" width="7.7109375" style="97" customWidth="1"/>
    <col min="11" max="11" width="7.7109375" style="97" hidden="1" customWidth="1"/>
    <col min="12" max="12" width="7.28125" style="97" hidden="1" customWidth="1"/>
    <col min="13" max="13" width="7.140625" style="96" hidden="1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247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75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>
      <c r="A6" s="33" t="s">
        <v>22</v>
      </c>
      <c r="B6" s="34">
        <v>200</v>
      </c>
      <c r="C6" s="91">
        <v>104.4</v>
      </c>
      <c r="D6" s="92">
        <v>4</v>
      </c>
      <c r="E6" s="37">
        <v>100</v>
      </c>
      <c r="F6" s="43" t="s">
        <v>7</v>
      </c>
      <c r="G6" s="37" t="s">
        <v>23</v>
      </c>
      <c r="H6" s="37" t="s">
        <v>24</v>
      </c>
      <c r="I6" s="35" t="s">
        <v>25</v>
      </c>
      <c r="J6" s="34" t="str">
        <f>IF(N6&gt;=27759,"Nil",+IF(N6&gt;=24838,"B6",+IF(N6&lt;=24837,"B4","Nil")))</f>
        <v>B4</v>
      </c>
      <c r="K6" s="34" t="s">
        <v>25</v>
      </c>
      <c r="L6" s="37"/>
      <c r="M6" s="93"/>
      <c r="N6" s="171">
        <v>1</v>
      </c>
      <c r="O6" s="69">
        <v>0.377083333333333</v>
      </c>
      <c r="P6" s="88">
        <v>0.003472222222222222</v>
      </c>
      <c r="Q6" s="87">
        <v>0.42996527777777777</v>
      </c>
      <c r="R6" s="89">
        <f>Q6-O6-P6</f>
        <v>0.04940972222222255</v>
      </c>
      <c r="S6" s="88">
        <f>Q6</f>
        <v>0.42996527777777777</v>
      </c>
      <c r="T6" s="88">
        <v>0.003472222222222222</v>
      </c>
      <c r="U6" s="87">
        <v>0.4840162037037037</v>
      </c>
      <c r="V6" s="89">
        <f>U6-S6-T6</f>
        <v>0.050578703703703695</v>
      </c>
      <c r="W6" s="88">
        <f>U6</f>
        <v>0.4840162037037037</v>
      </c>
      <c r="X6" s="88">
        <v>0.003472222222222222</v>
      </c>
      <c r="Y6" s="87">
        <v>0.5404861111111111</v>
      </c>
      <c r="Z6" s="89">
        <f>Y6-W6-X6</f>
        <v>0.0529976851851852</v>
      </c>
      <c r="AA6" s="88">
        <f>Y6</f>
        <v>0.5404861111111111</v>
      </c>
      <c r="AB6" s="88">
        <v>0.003472222222222222</v>
      </c>
      <c r="AC6" s="87">
        <v>0.5969212962962963</v>
      </c>
      <c r="AD6" s="89">
        <f>AC6-AA6-AB6</f>
        <v>0.052962962962962976</v>
      </c>
      <c r="AE6" s="88">
        <f>AD6+Z6+V6+R6</f>
        <v>0.20594907407407442</v>
      </c>
      <c r="AF6" s="69">
        <v>0</v>
      </c>
      <c r="AG6" s="89">
        <f>AE6+AF6</f>
        <v>0.20594907407407442</v>
      </c>
      <c r="AH6" s="90">
        <v>4</v>
      </c>
    </row>
    <row r="7" spans="1:34" ht="30.75" customHeigh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169" t="s">
        <v>314</v>
      </c>
      <c r="K7" s="169"/>
      <c r="L7" s="26"/>
      <c r="M7" s="170"/>
      <c r="N7" s="170">
        <v>2</v>
      </c>
      <c r="O7" s="69">
        <v>0.3756944444444445</v>
      </c>
      <c r="P7" s="88">
        <v>0.003472222222222222</v>
      </c>
      <c r="Q7" s="87">
        <v>0.45136574074074076</v>
      </c>
      <c r="R7" s="89">
        <f>Q7-O7-P7</f>
        <v>0.07219907407407404</v>
      </c>
      <c r="S7" s="88">
        <f>Q7</f>
        <v>0.45136574074074076</v>
      </c>
      <c r="T7" s="88">
        <v>0.003472222222222222</v>
      </c>
      <c r="U7" s="87">
        <v>0.5393402777777777</v>
      </c>
      <c r="V7" s="89">
        <f>U7-S7-T7</f>
        <v>0.08450231481481472</v>
      </c>
      <c r="W7" s="88">
        <f>U7</f>
        <v>0.5393402777777777</v>
      </c>
      <c r="X7" s="88">
        <v>0.003472222222222222</v>
      </c>
      <c r="Y7" s="87">
        <v>0.6328356481481482</v>
      </c>
      <c r="Z7" s="89">
        <f>Y7-W7-X7</f>
        <v>0.09002314814814825</v>
      </c>
      <c r="AA7" s="88">
        <f>Y7</f>
        <v>0.6328356481481482</v>
      </c>
      <c r="AB7" s="88">
        <v>0</v>
      </c>
      <c r="AC7" s="87">
        <v>0.6328356481481482</v>
      </c>
      <c r="AD7" s="89">
        <f>AC7-AA7-AB7</f>
        <v>0</v>
      </c>
      <c r="AE7" s="88">
        <f>AD7+Z7+V7+R7</f>
        <v>0.246724537037037</v>
      </c>
      <c r="AF7" s="69">
        <v>0</v>
      </c>
      <c r="AG7" s="89">
        <f>AE7+AF7</f>
        <v>0.246724537037037</v>
      </c>
      <c r="AH7" s="90">
        <v>3</v>
      </c>
    </row>
    <row r="8" spans="1:34" ht="30.75" customHeight="1" thickBot="1">
      <c r="A8" s="33" t="s">
        <v>22</v>
      </c>
      <c r="B8" s="34" t="s">
        <v>52</v>
      </c>
      <c r="C8" s="91">
        <v>104.7</v>
      </c>
      <c r="D8" s="92">
        <v>6</v>
      </c>
      <c r="E8" s="37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37"/>
      <c r="M8" s="93"/>
      <c r="N8" s="85" t="s">
        <v>6</v>
      </c>
      <c r="O8" s="69">
        <v>0.378472222222222</v>
      </c>
      <c r="P8" s="88">
        <v>0.003472222222222222</v>
      </c>
      <c r="Q8" s="87">
        <v>0.4665972222222223</v>
      </c>
      <c r="R8" s="89">
        <f>Q8-O8-P8</f>
        <v>0.08465277777777806</v>
      </c>
      <c r="S8" s="88">
        <f>Q8</f>
        <v>0.4665972222222223</v>
      </c>
      <c r="T8" s="88">
        <v>0.003472222222222222</v>
      </c>
      <c r="U8" s="87">
        <v>0.5604398148148148</v>
      </c>
      <c r="V8" s="89">
        <f>U8-S8-T8</f>
        <v>0.09037037037037025</v>
      </c>
      <c r="W8" s="88">
        <f>U8</f>
        <v>0.5604398148148148</v>
      </c>
      <c r="X8" s="88">
        <v>0</v>
      </c>
      <c r="Y8" s="87">
        <v>0.5604398148148148</v>
      </c>
      <c r="Z8" s="89">
        <f>Y8-W8-X8</f>
        <v>0</v>
      </c>
      <c r="AA8" s="88">
        <f>Y8</f>
        <v>0.5604398148148148</v>
      </c>
      <c r="AB8" s="88">
        <v>0</v>
      </c>
      <c r="AC8" s="87">
        <v>0.5604398148148148</v>
      </c>
      <c r="AD8" s="89">
        <f>AC8-AA8-AB8</f>
        <v>0</v>
      </c>
      <c r="AE8" s="88">
        <f>AD8+Z8+V8+R8</f>
        <v>0.17502314814814832</v>
      </c>
      <c r="AF8" s="69">
        <v>0</v>
      </c>
      <c r="AG8" s="89">
        <f>AE8+AF8</f>
        <v>0.17502314814814832</v>
      </c>
      <c r="AH8" s="90">
        <v>2</v>
      </c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>
        <v>1</v>
      </c>
      <c r="O10" s="86">
        <v>0.375</v>
      </c>
      <c r="P10" s="88">
        <v>0.003472222222222222</v>
      </c>
      <c r="Q10" s="87">
        <v>0.4253125</v>
      </c>
      <c r="R10" s="89">
        <f aca="true" t="shared" si="0" ref="R10:R25">Q10-O10-P10</f>
        <v>0.04684027777777776</v>
      </c>
      <c r="S10" s="88">
        <f aca="true" t="shared" si="1" ref="S10:S25">Q10</f>
        <v>0.4253125</v>
      </c>
      <c r="T10" s="88">
        <v>0.003472222222222222</v>
      </c>
      <c r="U10" s="87">
        <v>0.4737384259259259</v>
      </c>
      <c r="V10" s="89">
        <f aca="true" t="shared" si="2" ref="V10:V25">U10-S10-T10</f>
        <v>0.044953703703703704</v>
      </c>
      <c r="W10" s="88">
        <f aca="true" t="shared" si="3" ref="W10:W25">U10</f>
        <v>0.4737384259259259</v>
      </c>
      <c r="X10" s="88">
        <v>0.003472222222222222</v>
      </c>
      <c r="Y10" s="87">
        <v>0.5227893518518518</v>
      </c>
      <c r="Z10" s="89">
        <f aca="true" t="shared" si="4" ref="Z10:Z25">Y10-W10-X10</f>
        <v>0.04557870370370369</v>
      </c>
      <c r="AA10" s="88">
        <f aca="true" t="shared" si="5" ref="AA10:AA25">Y10</f>
        <v>0.5227893518518518</v>
      </c>
      <c r="AB10" s="88">
        <v>0.003472222222222222</v>
      </c>
      <c r="AC10" s="87">
        <v>0.5731481481481482</v>
      </c>
      <c r="AD10" s="89">
        <f aca="true" t="shared" si="6" ref="AD10:AD25">AC10-AA10-AB10</f>
        <v>0.046886574074074136</v>
      </c>
      <c r="AE10" s="88">
        <f aca="true" t="shared" si="7" ref="AE10:AE25">AD10+Z10+V10+R10</f>
        <v>0.1842592592592593</v>
      </c>
      <c r="AF10" s="69">
        <v>0</v>
      </c>
      <c r="AG10" s="89">
        <f aca="true" t="shared" si="8" ref="AG10:AG25">AE10+AF10</f>
        <v>0.1842592592592593</v>
      </c>
      <c r="AH10" s="90">
        <v>4</v>
      </c>
    </row>
    <row r="11" spans="1:34" ht="30.75" customHeight="1" thickBot="1">
      <c r="A11" s="33" t="s">
        <v>131</v>
      </c>
      <c r="B11" s="34">
        <v>390</v>
      </c>
      <c r="C11" s="91">
        <v>105</v>
      </c>
      <c r="D11" s="92">
        <v>13</v>
      </c>
      <c r="E11" s="37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37"/>
      <c r="M11" s="93"/>
      <c r="N11" s="85">
        <v>2</v>
      </c>
      <c r="O11" s="69">
        <v>0.382638888888889</v>
      </c>
      <c r="P11" s="88">
        <v>0.003472222222222222</v>
      </c>
      <c r="Q11" s="87">
        <v>0.4329282407407407</v>
      </c>
      <c r="R11" s="89">
        <f t="shared" si="0"/>
        <v>0.046817129629629514</v>
      </c>
      <c r="S11" s="88">
        <f t="shared" si="1"/>
        <v>0.4329282407407407</v>
      </c>
      <c r="T11" s="88">
        <v>0.003472222222222222</v>
      </c>
      <c r="U11" s="87">
        <v>0.4859953703703704</v>
      </c>
      <c r="V11" s="89">
        <f t="shared" si="2"/>
        <v>0.04959490740740745</v>
      </c>
      <c r="W11" s="88">
        <f t="shared" si="3"/>
        <v>0.4859953703703704</v>
      </c>
      <c r="X11" s="88">
        <v>0.003472222222222222</v>
      </c>
      <c r="Y11" s="87">
        <v>0.539849537037037</v>
      </c>
      <c r="Z11" s="89">
        <f t="shared" si="4"/>
        <v>0.05038194444444437</v>
      </c>
      <c r="AA11" s="88">
        <f t="shared" si="5"/>
        <v>0.539849537037037</v>
      </c>
      <c r="AB11" s="88">
        <v>0.003472222222222222</v>
      </c>
      <c r="AC11" s="87">
        <v>0.596875</v>
      </c>
      <c r="AD11" s="89">
        <f t="shared" si="6"/>
        <v>0.053553240740740846</v>
      </c>
      <c r="AE11" s="88">
        <f t="shared" si="7"/>
        <v>0.20034722222222218</v>
      </c>
      <c r="AF11" s="69">
        <v>0</v>
      </c>
      <c r="AG11" s="89">
        <f t="shared" si="8"/>
        <v>0.20034722222222218</v>
      </c>
      <c r="AH11" s="90">
        <v>4</v>
      </c>
    </row>
    <row r="12" spans="1:34" ht="30.75" customHeigh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>
        <v>3</v>
      </c>
      <c r="O12" s="69">
        <v>0.380555555555556</v>
      </c>
      <c r="P12" s="88">
        <v>0.003472222222222222</v>
      </c>
      <c r="Q12" s="87">
        <v>0.4336574074074074</v>
      </c>
      <c r="R12" s="89">
        <f t="shared" si="0"/>
        <v>0.04962962962962918</v>
      </c>
      <c r="S12" s="88">
        <f t="shared" si="1"/>
        <v>0.4336574074074074</v>
      </c>
      <c r="T12" s="88">
        <v>0.003472222222222222</v>
      </c>
      <c r="U12" s="87">
        <v>0.48649305555555555</v>
      </c>
      <c r="V12" s="89">
        <f t="shared" si="2"/>
        <v>0.04936342592592595</v>
      </c>
      <c r="W12" s="88">
        <f t="shared" si="3"/>
        <v>0.48649305555555555</v>
      </c>
      <c r="X12" s="88">
        <v>0.003472222222222222</v>
      </c>
      <c r="Y12" s="87">
        <v>0.5415393518518519</v>
      </c>
      <c r="Z12" s="89">
        <f t="shared" si="4"/>
        <v>0.05157407407407409</v>
      </c>
      <c r="AA12" s="88">
        <f t="shared" si="5"/>
        <v>0.5415393518518519</v>
      </c>
      <c r="AB12" s="88">
        <v>0.003472222222222222</v>
      </c>
      <c r="AC12" s="87">
        <v>0.5954398148148148</v>
      </c>
      <c r="AD12" s="89">
        <f t="shared" si="6"/>
        <v>0.05042824074074069</v>
      </c>
      <c r="AE12" s="88">
        <f t="shared" si="7"/>
        <v>0.2009953703703699</v>
      </c>
      <c r="AF12" s="69">
        <v>0</v>
      </c>
      <c r="AG12" s="89">
        <f t="shared" si="8"/>
        <v>0.2009953703703699</v>
      </c>
      <c r="AH12" s="90">
        <v>4</v>
      </c>
    </row>
    <row r="13" spans="1:34" ht="30.75" customHeight="1" thickBot="1">
      <c r="A13" s="33" t="s">
        <v>22</v>
      </c>
      <c r="B13" s="34">
        <v>300</v>
      </c>
      <c r="C13" s="91">
        <v>108</v>
      </c>
      <c r="D13" s="92">
        <v>8</v>
      </c>
      <c r="E13" s="37">
        <v>88</v>
      </c>
      <c r="F13" s="43" t="s">
        <v>4</v>
      </c>
      <c r="G13" s="37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37"/>
      <c r="M13" s="93"/>
      <c r="N13" s="85">
        <v>4</v>
      </c>
      <c r="O13" s="69">
        <v>0.37916666666666665</v>
      </c>
      <c r="P13" s="88">
        <v>0.003472222222222222</v>
      </c>
      <c r="Q13" s="87">
        <v>0.4335995370370371</v>
      </c>
      <c r="R13" s="89">
        <f t="shared" si="0"/>
        <v>0.0509606481481482</v>
      </c>
      <c r="S13" s="88">
        <f t="shared" si="1"/>
        <v>0.4335995370370371</v>
      </c>
      <c r="T13" s="88">
        <v>0.003472222222222222</v>
      </c>
      <c r="U13" s="87">
        <v>0.4883912037037037</v>
      </c>
      <c r="V13" s="89">
        <f t="shared" si="2"/>
        <v>0.051319444444444404</v>
      </c>
      <c r="W13" s="88">
        <f t="shared" si="3"/>
        <v>0.4883912037037037</v>
      </c>
      <c r="X13" s="88">
        <v>0.003472222222222222</v>
      </c>
      <c r="Y13" s="87">
        <v>0.5437731481481481</v>
      </c>
      <c r="Z13" s="89">
        <f t="shared" si="4"/>
        <v>0.05190972222222222</v>
      </c>
      <c r="AA13" s="88">
        <f t="shared" si="5"/>
        <v>0.5437731481481481</v>
      </c>
      <c r="AB13" s="88">
        <v>0.003472222222222222</v>
      </c>
      <c r="AC13" s="87">
        <v>0.5986226851851851</v>
      </c>
      <c r="AD13" s="89">
        <f t="shared" si="6"/>
        <v>0.051377314814814765</v>
      </c>
      <c r="AE13" s="88">
        <f t="shared" si="7"/>
        <v>0.20556712962962959</v>
      </c>
      <c r="AF13" s="69">
        <v>0</v>
      </c>
      <c r="AG13" s="89">
        <f t="shared" si="8"/>
        <v>0.20556712962962959</v>
      </c>
      <c r="AH13" s="90">
        <v>4</v>
      </c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>
        <v>5</v>
      </c>
      <c r="O14" s="69">
        <v>0.381944444444445</v>
      </c>
      <c r="P14" s="88">
        <v>0.003472222222222222</v>
      </c>
      <c r="Q14" s="87">
        <v>0.44645833333333335</v>
      </c>
      <c r="R14" s="89">
        <f t="shared" si="0"/>
        <v>0.06104166666666615</v>
      </c>
      <c r="S14" s="88">
        <f t="shared" si="1"/>
        <v>0.44645833333333335</v>
      </c>
      <c r="T14" s="88">
        <v>0.003472222222222222</v>
      </c>
      <c r="U14" s="87">
        <v>0.5074074074074074</v>
      </c>
      <c r="V14" s="89">
        <f t="shared" si="2"/>
        <v>0.05747685185185185</v>
      </c>
      <c r="W14" s="88">
        <f t="shared" si="3"/>
        <v>0.5074074074074074</v>
      </c>
      <c r="X14" s="88">
        <v>0.003472222222222222</v>
      </c>
      <c r="Y14" s="87">
        <v>0.5755208333333334</v>
      </c>
      <c r="Z14" s="89">
        <f t="shared" si="4"/>
        <v>0.06464120370370373</v>
      </c>
      <c r="AA14" s="88">
        <f t="shared" si="5"/>
        <v>0.5755208333333334</v>
      </c>
      <c r="AB14" s="88">
        <v>0</v>
      </c>
      <c r="AC14" s="87">
        <v>0.5755208333333334</v>
      </c>
      <c r="AD14" s="89">
        <f t="shared" si="6"/>
        <v>0</v>
      </c>
      <c r="AE14" s="88">
        <f t="shared" si="7"/>
        <v>0.1831597222222217</v>
      </c>
      <c r="AF14" s="69">
        <v>0</v>
      </c>
      <c r="AG14" s="89">
        <f t="shared" si="8"/>
        <v>0.1831597222222217</v>
      </c>
      <c r="AH14" s="90">
        <v>3</v>
      </c>
      <c r="AI14" s="94"/>
    </row>
    <row r="15" spans="1:35" ht="30.75" customHeight="1">
      <c r="A15" s="33" t="s">
        <v>152</v>
      </c>
      <c r="B15" s="34">
        <v>300</v>
      </c>
      <c r="C15" s="91">
        <v>104.6</v>
      </c>
      <c r="D15" s="92">
        <v>20</v>
      </c>
      <c r="E15" s="35">
        <v>17</v>
      </c>
      <c r="F15" s="43" t="s">
        <v>3</v>
      </c>
      <c r="G15" s="37" t="s">
        <v>29</v>
      </c>
      <c r="H15" s="37" t="s">
        <v>30</v>
      </c>
      <c r="I15" s="35" t="s">
        <v>26</v>
      </c>
      <c r="J15" s="34" t="str">
        <f>IF(N15&gt;=27759,"Nil",+IF(N15&gt;=24838,"B6",+IF(N15&lt;=24837,"B4","Nil")))</f>
        <v>B4</v>
      </c>
      <c r="K15" s="34"/>
      <c r="L15" s="56"/>
      <c r="M15" s="93"/>
      <c r="N15" s="85">
        <v>6</v>
      </c>
      <c r="O15" s="69">
        <v>0.387500000000001</v>
      </c>
      <c r="P15" s="88">
        <v>0.003472222222222222</v>
      </c>
      <c r="Q15" s="87">
        <v>0.44883101851851853</v>
      </c>
      <c r="R15" s="89">
        <f t="shared" si="0"/>
        <v>0.0578587962962953</v>
      </c>
      <c r="S15" s="88">
        <f t="shared" si="1"/>
        <v>0.44883101851851853</v>
      </c>
      <c r="T15" s="88">
        <v>0.003472222222222222</v>
      </c>
      <c r="U15" s="87">
        <v>0.5142361111111111</v>
      </c>
      <c r="V15" s="89">
        <f t="shared" si="2"/>
        <v>0.06193287037037036</v>
      </c>
      <c r="W15" s="88">
        <f t="shared" si="3"/>
        <v>0.5142361111111111</v>
      </c>
      <c r="X15" s="88">
        <v>0.003472222222222222</v>
      </c>
      <c r="Y15" s="87">
        <v>0.5851157407407407</v>
      </c>
      <c r="Z15" s="89">
        <f t="shared" si="4"/>
        <v>0.06740740740740735</v>
      </c>
      <c r="AA15" s="88">
        <f t="shared" si="5"/>
        <v>0.5851157407407407</v>
      </c>
      <c r="AB15" s="88">
        <v>0</v>
      </c>
      <c r="AC15" s="87">
        <v>0.5851157407407407</v>
      </c>
      <c r="AD15" s="89">
        <f t="shared" si="6"/>
        <v>0</v>
      </c>
      <c r="AE15" s="88">
        <f t="shared" si="7"/>
        <v>0.187199074074073</v>
      </c>
      <c r="AF15" s="69">
        <v>0</v>
      </c>
      <c r="AG15" s="89">
        <f t="shared" si="8"/>
        <v>0.187199074074073</v>
      </c>
      <c r="AH15" s="90">
        <v>3</v>
      </c>
      <c r="AI15" s="94"/>
    </row>
    <row r="16" spans="1:34" ht="30.75" customHeight="1">
      <c r="A16" s="33" t="s">
        <v>22</v>
      </c>
      <c r="B16" s="34">
        <v>350</v>
      </c>
      <c r="C16" s="91">
        <v>105.4</v>
      </c>
      <c r="D16" s="92">
        <v>3</v>
      </c>
      <c r="E16" s="37">
        <v>827</v>
      </c>
      <c r="F16" s="43" t="s">
        <v>76</v>
      </c>
      <c r="G16" s="37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85">
        <v>7</v>
      </c>
      <c r="O16" s="69">
        <v>0.3763888888888889</v>
      </c>
      <c r="P16" s="88">
        <v>0.003472222222222222</v>
      </c>
      <c r="Q16" s="87">
        <v>0.44056712962962963</v>
      </c>
      <c r="R16" s="89">
        <f t="shared" si="0"/>
        <v>0.06070601851851852</v>
      </c>
      <c r="S16" s="88">
        <f t="shared" si="1"/>
        <v>0.44056712962962963</v>
      </c>
      <c r="T16" s="88">
        <v>0.003472222222222222</v>
      </c>
      <c r="U16" s="87">
        <v>0.5090509259259259</v>
      </c>
      <c r="V16" s="89">
        <f t="shared" si="2"/>
        <v>0.06501157407407408</v>
      </c>
      <c r="W16" s="88">
        <f t="shared" si="3"/>
        <v>0.5090509259259259</v>
      </c>
      <c r="X16" s="88">
        <v>0.003472222222222222</v>
      </c>
      <c r="Y16" s="87">
        <v>0.5796527777777778</v>
      </c>
      <c r="Z16" s="89">
        <f t="shared" si="4"/>
        <v>0.06712962962962964</v>
      </c>
      <c r="AA16" s="88">
        <f t="shared" si="5"/>
        <v>0.5796527777777778</v>
      </c>
      <c r="AB16" s="88">
        <v>0</v>
      </c>
      <c r="AC16" s="87">
        <v>0.5796527777777778</v>
      </c>
      <c r="AD16" s="89">
        <f t="shared" si="6"/>
        <v>0</v>
      </c>
      <c r="AE16" s="88">
        <f t="shared" si="7"/>
        <v>0.19284722222222223</v>
      </c>
      <c r="AF16" s="69">
        <v>0</v>
      </c>
      <c r="AG16" s="89">
        <f t="shared" si="8"/>
        <v>0.19284722222222223</v>
      </c>
      <c r="AH16" s="90">
        <v>3</v>
      </c>
    </row>
    <row r="17" spans="1:34" ht="30.75" customHeigh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>
        <v>8</v>
      </c>
      <c r="O17" s="69">
        <v>0.386111111111112</v>
      </c>
      <c r="P17" s="88">
        <v>0.003472222222222222</v>
      </c>
      <c r="Q17" s="87">
        <v>0.4594212962962963</v>
      </c>
      <c r="R17" s="89">
        <f t="shared" si="0"/>
        <v>0.06983796296296206</v>
      </c>
      <c r="S17" s="88">
        <f t="shared" si="1"/>
        <v>0.4594212962962963</v>
      </c>
      <c r="T17" s="88">
        <v>0.003472222222222222</v>
      </c>
      <c r="U17" s="87">
        <v>0.5309722222222223</v>
      </c>
      <c r="V17" s="89">
        <f t="shared" si="2"/>
        <v>0.06807870370370377</v>
      </c>
      <c r="W17" s="88">
        <f t="shared" si="3"/>
        <v>0.5309722222222223</v>
      </c>
      <c r="X17" s="88">
        <v>0.003472222222222222</v>
      </c>
      <c r="Y17" s="87">
        <v>0.5992592592592593</v>
      </c>
      <c r="Z17" s="89">
        <f t="shared" si="4"/>
        <v>0.06481481481481476</v>
      </c>
      <c r="AA17" s="88">
        <f t="shared" si="5"/>
        <v>0.5992592592592593</v>
      </c>
      <c r="AB17" s="88">
        <v>0</v>
      </c>
      <c r="AC17" s="87">
        <v>0.5992592592592593</v>
      </c>
      <c r="AD17" s="89">
        <f t="shared" si="6"/>
        <v>0</v>
      </c>
      <c r="AE17" s="88">
        <f t="shared" si="7"/>
        <v>0.20273148148148057</v>
      </c>
      <c r="AF17" s="69">
        <v>0</v>
      </c>
      <c r="AG17" s="89">
        <f t="shared" si="8"/>
        <v>0.20273148148148057</v>
      </c>
      <c r="AH17" s="90">
        <v>3</v>
      </c>
    </row>
    <row r="18" spans="1:34" ht="30.75" customHeight="1">
      <c r="A18" s="33" t="s">
        <v>22</v>
      </c>
      <c r="B18" s="34">
        <v>300</v>
      </c>
      <c r="C18" s="91">
        <v>103.7</v>
      </c>
      <c r="D18" s="92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85">
        <v>9</v>
      </c>
      <c r="O18" s="86">
        <v>0.384722222222223</v>
      </c>
      <c r="P18" s="88">
        <v>0.003472222222222222</v>
      </c>
      <c r="Q18" s="87">
        <v>0.451712962962963</v>
      </c>
      <c r="R18" s="89">
        <f t="shared" si="0"/>
        <v>0.06351851851851774</v>
      </c>
      <c r="S18" s="88">
        <f t="shared" si="1"/>
        <v>0.451712962962963</v>
      </c>
      <c r="T18" s="88">
        <v>0.003472222222222222</v>
      </c>
      <c r="U18" s="87">
        <v>0.5194097222222221</v>
      </c>
      <c r="V18" s="89">
        <f t="shared" si="2"/>
        <v>0.06422453703703694</v>
      </c>
      <c r="W18" s="88">
        <f t="shared" si="3"/>
        <v>0.5194097222222221</v>
      </c>
      <c r="X18" s="88">
        <v>0.003472222222222222</v>
      </c>
      <c r="Y18" s="87">
        <v>0.6026967592592593</v>
      </c>
      <c r="Z18" s="89">
        <f t="shared" si="4"/>
        <v>0.07981481481481488</v>
      </c>
      <c r="AA18" s="88">
        <f t="shared" si="5"/>
        <v>0.6026967592592593</v>
      </c>
      <c r="AB18" s="88">
        <v>0</v>
      </c>
      <c r="AC18" s="87">
        <v>0.6026967592592593</v>
      </c>
      <c r="AD18" s="89">
        <f t="shared" si="6"/>
        <v>0</v>
      </c>
      <c r="AE18" s="88">
        <f t="shared" si="7"/>
        <v>0.20755787037036955</v>
      </c>
      <c r="AF18" s="69">
        <v>0</v>
      </c>
      <c r="AG18" s="89">
        <f t="shared" si="8"/>
        <v>0.20755787037036955</v>
      </c>
      <c r="AH18" s="90">
        <v>3</v>
      </c>
    </row>
    <row r="19" spans="1:34" ht="30.75" customHeigh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>
        <v>10</v>
      </c>
      <c r="O19" s="69">
        <v>0.377777777777778</v>
      </c>
      <c r="P19" s="88">
        <v>0.003472222222222222</v>
      </c>
      <c r="Q19" s="87">
        <v>0.43546296296296294</v>
      </c>
      <c r="R19" s="89">
        <f t="shared" si="0"/>
        <v>0.05421296296296273</v>
      </c>
      <c r="S19" s="88">
        <f t="shared" si="1"/>
        <v>0.43546296296296294</v>
      </c>
      <c r="T19" s="88">
        <v>0.003472222222222222</v>
      </c>
      <c r="U19" s="87">
        <v>0.5455787037037038</v>
      </c>
      <c r="V19" s="89">
        <f t="shared" si="2"/>
        <v>0.1066435185185186</v>
      </c>
      <c r="W19" s="88">
        <f t="shared" si="3"/>
        <v>0.5455787037037038</v>
      </c>
      <c r="X19" s="88">
        <v>0.003472222222222222</v>
      </c>
      <c r="Y19" s="87">
        <v>0.6014814814814815</v>
      </c>
      <c r="Z19" s="89">
        <f t="shared" si="4"/>
        <v>0.05243055555555552</v>
      </c>
      <c r="AA19" s="88">
        <f t="shared" si="5"/>
        <v>0.6014814814814815</v>
      </c>
      <c r="AB19" s="88">
        <v>0</v>
      </c>
      <c r="AC19" s="87">
        <v>0.6014814814814815</v>
      </c>
      <c r="AD19" s="89">
        <f t="shared" si="6"/>
        <v>0</v>
      </c>
      <c r="AE19" s="88">
        <f t="shared" si="7"/>
        <v>0.21328703703703683</v>
      </c>
      <c r="AF19" s="69">
        <v>0</v>
      </c>
      <c r="AG19" s="89">
        <f t="shared" si="8"/>
        <v>0.21328703703703683</v>
      </c>
      <c r="AH19" s="90">
        <v>3</v>
      </c>
    </row>
    <row r="20" spans="1:34" ht="30.75" customHeight="1">
      <c r="A20" s="33" t="s">
        <v>28</v>
      </c>
      <c r="B20" s="34">
        <v>450</v>
      </c>
      <c r="C20" s="91">
        <v>105.3</v>
      </c>
      <c r="D20" s="92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85">
        <v>11</v>
      </c>
      <c r="O20" s="86">
        <v>0.383333333333334</v>
      </c>
      <c r="P20" s="88">
        <v>0.003472222222222222</v>
      </c>
      <c r="Q20" s="87">
        <v>0.4464467592592593</v>
      </c>
      <c r="R20" s="89">
        <f t="shared" si="0"/>
        <v>0.05964120370370306</v>
      </c>
      <c r="S20" s="88">
        <f t="shared" si="1"/>
        <v>0.4464467592592593</v>
      </c>
      <c r="T20" s="88">
        <v>0.003472222222222222</v>
      </c>
      <c r="U20" s="87">
        <v>0.5300925925925926</v>
      </c>
      <c r="V20" s="89">
        <f t="shared" si="2"/>
        <v>0.08017361111111103</v>
      </c>
      <c r="W20" s="88">
        <f t="shared" si="3"/>
        <v>0.5300925925925926</v>
      </c>
      <c r="X20" s="88">
        <v>0.003472222222222222</v>
      </c>
      <c r="Y20" s="87">
        <v>0.6153125</v>
      </c>
      <c r="Z20" s="89">
        <f t="shared" si="4"/>
        <v>0.08174768518518526</v>
      </c>
      <c r="AA20" s="88">
        <f t="shared" si="5"/>
        <v>0.6153125</v>
      </c>
      <c r="AB20" s="88">
        <v>0</v>
      </c>
      <c r="AC20" s="87">
        <v>0.6153125</v>
      </c>
      <c r="AD20" s="89">
        <f t="shared" si="6"/>
        <v>0</v>
      </c>
      <c r="AE20" s="88">
        <f t="shared" si="7"/>
        <v>0.22156249999999933</v>
      </c>
      <c r="AF20" s="69">
        <v>0</v>
      </c>
      <c r="AG20" s="89">
        <f t="shared" si="8"/>
        <v>0.22156249999999933</v>
      </c>
      <c r="AH20" s="90">
        <v>3</v>
      </c>
    </row>
    <row r="21" spans="1:34" ht="30.75" customHeight="1">
      <c r="A21" s="132" t="s">
        <v>28</v>
      </c>
      <c r="B21" s="133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134" t="s">
        <v>26</v>
      </c>
      <c r="J21" s="133" t="s">
        <v>314</v>
      </c>
      <c r="K21" s="133"/>
      <c r="L21" s="37"/>
      <c r="M21" s="93"/>
      <c r="N21" s="85" t="s">
        <v>6</v>
      </c>
      <c r="O21" s="69">
        <v>0.384027777777778</v>
      </c>
      <c r="P21" s="88">
        <v>0.003472222222222222</v>
      </c>
      <c r="Q21" s="87">
        <v>0.43460648148148145</v>
      </c>
      <c r="R21" s="89">
        <f t="shared" si="0"/>
        <v>0.04710648148148121</v>
      </c>
      <c r="S21" s="88">
        <f t="shared" si="1"/>
        <v>0.43460648148148145</v>
      </c>
      <c r="T21" s="88">
        <v>0.003472222222222222</v>
      </c>
      <c r="U21" s="87">
        <v>0.4828125</v>
      </c>
      <c r="V21" s="89">
        <f t="shared" si="2"/>
        <v>0.0447337962962963</v>
      </c>
      <c r="W21" s="88">
        <f t="shared" si="3"/>
        <v>0.4828125</v>
      </c>
      <c r="X21" s="88">
        <v>0.003472222222222222</v>
      </c>
      <c r="Y21" s="87">
        <v>0.5403356481481482</v>
      </c>
      <c r="Z21" s="89">
        <f t="shared" si="4"/>
        <v>0.05405092592592596</v>
      </c>
      <c r="AA21" s="88">
        <f t="shared" si="5"/>
        <v>0.5403356481481482</v>
      </c>
      <c r="AB21" s="88">
        <v>0</v>
      </c>
      <c r="AC21" s="87">
        <v>0.5403356481481482</v>
      </c>
      <c r="AD21" s="89">
        <f t="shared" si="6"/>
        <v>0</v>
      </c>
      <c r="AE21" s="88">
        <f t="shared" si="7"/>
        <v>0.14589120370370345</v>
      </c>
      <c r="AF21" s="69">
        <v>0</v>
      </c>
      <c r="AG21" s="89">
        <f t="shared" si="8"/>
        <v>0.14589120370370345</v>
      </c>
      <c r="AH21" s="90">
        <v>3</v>
      </c>
    </row>
    <row r="22" spans="1:34" ht="30.75" customHeight="1">
      <c r="A22" s="33" t="s">
        <v>22</v>
      </c>
      <c r="B22" s="34">
        <v>250</v>
      </c>
      <c r="C22" s="91">
        <v>104.3</v>
      </c>
      <c r="D22" s="92">
        <v>11</v>
      </c>
      <c r="E22" s="37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85" t="s">
        <v>6</v>
      </c>
      <c r="O22" s="86">
        <v>0.38125</v>
      </c>
      <c r="P22" s="88">
        <v>0.003472222222222222</v>
      </c>
      <c r="Q22" s="87">
        <v>0.4378356481481482</v>
      </c>
      <c r="R22" s="89">
        <f t="shared" si="0"/>
        <v>0.05311342592592598</v>
      </c>
      <c r="S22" s="88">
        <f t="shared" si="1"/>
        <v>0.4378356481481482</v>
      </c>
      <c r="T22" s="88">
        <v>0.003472222222222222</v>
      </c>
      <c r="U22" s="87">
        <v>0.49474537037037036</v>
      </c>
      <c r="V22" s="89">
        <f t="shared" si="2"/>
        <v>0.05343749999999996</v>
      </c>
      <c r="W22" s="88">
        <f t="shared" si="3"/>
        <v>0.49474537037037036</v>
      </c>
      <c r="X22" s="88">
        <v>0.003472222222222222</v>
      </c>
      <c r="Y22" s="87">
        <v>0.5539467592592593</v>
      </c>
      <c r="Z22" s="89">
        <f t="shared" si="4"/>
        <v>0.055729166666666705</v>
      </c>
      <c r="AA22" s="88">
        <f t="shared" si="5"/>
        <v>0.5539467592592593</v>
      </c>
      <c r="AB22" s="88">
        <v>0</v>
      </c>
      <c r="AC22" s="87">
        <v>0.5539467592592593</v>
      </c>
      <c r="AD22" s="89">
        <f t="shared" si="6"/>
        <v>0</v>
      </c>
      <c r="AE22" s="88">
        <f t="shared" si="7"/>
        <v>0.16228009259259263</v>
      </c>
      <c r="AF22" s="69">
        <v>0</v>
      </c>
      <c r="AG22" s="89">
        <f t="shared" si="8"/>
        <v>0.16228009259259263</v>
      </c>
      <c r="AH22" s="90">
        <v>3</v>
      </c>
    </row>
    <row r="23" spans="1:34" ht="30.75" customHeigh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 t="s">
        <v>6</v>
      </c>
      <c r="O23" s="86">
        <v>0.385416666666667</v>
      </c>
      <c r="P23" s="88">
        <v>0.003472222222222222</v>
      </c>
      <c r="Q23" s="87">
        <v>0.44255787037037037</v>
      </c>
      <c r="R23" s="89">
        <f t="shared" si="0"/>
        <v>0.05366898148148112</v>
      </c>
      <c r="S23" s="88">
        <f t="shared" si="1"/>
        <v>0.44255787037037037</v>
      </c>
      <c r="T23" s="88">
        <v>0.003472222222222222</v>
      </c>
      <c r="U23" s="87">
        <v>0.5018402777777778</v>
      </c>
      <c r="V23" s="89">
        <f t="shared" si="2"/>
        <v>0.055810185185185254</v>
      </c>
      <c r="W23" s="88">
        <f t="shared" si="3"/>
        <v>0.5018402777777778</v>
      </c>
      <c r="X23" s="88">
        <v>0.003472222222222222</v>
      </c>
      <c r="Y23" s="87">
        <v>0.5697222222222222</v>
      </c>
      <c r="Z23" s="89">
        <f t="shared" si="4"/>
        <v>0.06440972222222217</v>
      </c>
      <c r="AA23" s="88">
        <f t="shared" si="5"/>
        <v>0.5697222222222222</v>
      </c>
      <c r="AB23" s="88">
        <v>0</v>
      </c>
      <c r="AC23" s="87">
        <v>0.5697222222222222</v>
      </c>
      <c r="AD23" s="89">
        <f t="shared" si="6"/>
        <v>0</v>
      </c>
      <c r="AE23" s="88">
        <f t="shared" si="7"/>
        <v>0.17388888888888854</v>
      </c>
      <c r="AF23" s="69">
        <v>0</v>
      </c>
      <c r="AG23" s="89">
        <f t="shared" si="8"/>
        <v>0.17388888888888854</v>
      </c>
      <c r="AH23" s="90">
        <v>3</v>
      </c>
    </row>
    <row r="24" spans="1:34" ht="30.75" customHeight="1">
      <c r="A24" s="132" t="s">
        <v>50</v>
      </c>
      <c r="B24" s="133">
        <v>450</v>
      </c>
      <c r="C24" s="91">
        <v>109.4</v>
      </c>
      <c r="D24" s="92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134" t="s">
        <v>26</v>
      </c>
      <c r="J24" s="133" t="s">
        <v>314</v>
      </c>
      <c r="K24" s="133" t="s">
        <v>26</v>
      </c>
      <c r="L24" s="37"/>
      <c r="M24" s="93"/>
      <c r="N24" s="85" t="s">
        <v>6</v>
      </c>
      <c r="O24" s="69">
        <v>0.37986111111111115</v>
      </c>
      <c r="P24" s="88">
        <v>0.003472222222222222</v>
      </c>
      <c r="Q24" s="87">
        <v>0.44752314814814814</v>
      </c>
      <c r="R24" s="89">
        <f t="shared" si="0"/>
        <v>0.06418981481481477</v>
      </c>
      <c r="S24" s="88">
        <f t="shared" si="1"/>
        <v>0.44752314814814814</v>
      </c>
      <c r="T24" s="88">
        <v>0.003472222222222222</v>
      </c>
      <c r="U24" s="87">
        <v>0.5393402777777777</v>
      </c>
      <c r="V24" s="89">
        <f t="shared" si="2"/>
        <v>0.08834490740740734</v>
      </c>
      <c r="W24" s="88">
        <f t="shared" si="3"/>
        <v>0.5393402777777777</v>
      </c>
      <c r="X24" s="88">
        <v>0</v>
      </c>
      <c r="Y24" s="87">
        <v>0.5393402777777777</v>
      </c>
      <c r="Z24" s="89">
        <f t="shared" si="4"/>
        <v>0</v>
      </c>
      <c r="AA24" s="88">
        <f t="shared" si="5"/>
        <v>0.5393402777777777</v>
      </c>
      <c r="AB24" s="88">
        <v>0</v>
      </c>
      <c r="AC24" s="87">
        <v>0.5393402777777777</v>
      </c>
      <c r="AD24" s="89">
        <f t="shared" si="6"/>
        <v>0</v>
      </c>
      <c r="AE24" s="88">
        <f t="shared" si="7"/>
        <v>0.1525347222222221</v>
      </c>
      <c r="AF24" s="69">
        <v>0</v>
      </c>
      <c r="AG24" s="89">
        <f t="shared" si="8"/>
        <v>0.1525347222222221</v>
      </c>
      <c r="AH24" s="90">
        <v>2</v>
      </c>
    </row>
    <row r="25" spans="1:34" ht="30.75" customHeight="1">
      <c r="A25" s="132" t="s">
        <v>22</v>
      </c>
      <c r="B25" s="133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134" t="s">
        <v>26</v>
      </c>
      <c r="J25" s="133" t="s">
        <v>314</v>
      </c>
      <c r="K25" s="133" t="s">
        <v>26</v>
      </c>
      <c r="L25" s="37"/>
      <c r="M25" s="93"/>
      <c r="N25" s="85" t="s">
        <v>6</v>
      </c>
      <c r="O25" s="69">
        <v>0.386805555555556</v>
      </c>
      <c r="P25" s="88">
        <v>0.003472222222222222</v>
      </c>
      <c r="Q25" s="87">
        <v>0.4573148148148148</v>
      </c>
      <c r="R25" s="89">
        <f t="shared" si="0"/>
        <v>0.06703703703703655</v>
      </c>
      <c r="S25" s="88">
        <f t="shared" si="1"/>
        <v>0.4573148148148148</v>
      </c>
      <c r="T25" s="88">
        <v>0.003472222222222222</v>
      </c>
      <c r="U25" s="87">
        <v>0.5799884259259259</v>
      </c>
      <c r="V25" s="89">
        <f t="shared" si="2"/>
        <v>0.11920138888888891</v>
      </c>
      <c r="W25" s="88">
        <f t="shared" si="3"/>
        <v>0.5799884259259259</v>
      </c>
      <c r="X25" s="88">
        <v>0</v>
      </c>
      <c r="Y25" s="87">
        <v>0.5799884259259259</v>
      </c>
      <c r="Z25" s="89">
        <f t="shared" si="4"/>
        <v>0</v>
      </c>
      <c r="AA25" s="88">
        <f t="shared" si="5"/>
        <v>0.5799884259259259</v>
      </c>
      <c r="AB25" s="88">
        <v>0</v>
      </c>
      <c r="AC25" s="87">
        <v>0.5799884259259259</v>
      </c>
      <c r="AD25" s="89">
        <f t="shared" si="6"/>
        <v>0</v>
      </c>
      <c r="AE25" s="88">
        <f t="shared" si="7"/>
        <v>0.18623842592592546</v>
      </c>
      <c r="AF25" s="69">
        <v>0</v>
      </c>
      <c r="AG25" s="89">
        <f t="shared" si="8"/>
        <v>0.18623842592592546</v>
      </c>
      <c r="AH25" s="90">
        <v>2</v>
      </c>
    </row>
    <row r="26" spans="1:34" ht="30.75" customHeight="1">
      <c r="A26" s="132"/>
      <c r="B26" s="133"/>
      <c r="C26" s="91"/>
      <c r="D26" s="92"/>
      <c r="E26" s="37"/>
      <c r="F26" s="43" t="s">
        <v>325</v>
      </c>
      <c r="G26" s="37"/>
      <c r="H26" s="37"/>
      <c r="I26" s="134"/>
      <c r="J26" s="133"/>
      <c r="K26" s="133"/>
      <c r="L26" s="37"/>
      <c r="M26" s="93"/>
      <c r="N26" s="85"/>
      <c r="O26" s="69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394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85" t="s">
        <v>327</v>
      </c>
      <c r="O27" s="69">
        <v>0.38958333333333334</v>
      </c>
      <c r="P27" s="88">
        <v>0.003472222222222222</v>
      </c>
      <c r="Q27" s="87">
        <v>0.4756828703703704</v>
      </c>
      <c r="R27" s="89">
        <f>Q27-O27-P27</f>
        <v>0.08262731481481482</v>
      </c>
      <c r="S27" s="88">
        <f>Q27</f>
        <v>0.4756828703703704</v>
      </c>
      <c r="T27" s="88">
        <v>0.003472222222222222</v>
      </c>
      <c r="U27" s="87">
        <v>0.5375231481481482</v>
      </c>
      <c r="V27" s="89">
        <f>U27-S27-T27</f>
        <v>0.05836805555555556</v>
      </c>
      <c r="W27" s="88">
        <f>U27</f>
        <v>0.5375231481481482</v>
      </c>
      <c r="X27" s="88">
        <v>0.003472222222222222</v>
      </c>
      <c r="Y27" s="87">
        <v>0.6146759259259259</v>
      </c>
      <c r="Z27" s="89">
        <f>Y27-W27-X27</f>
        <v>0.07368055555555551</v>
      </c>
      <c r="AA27" s="88">
        <f>Y27</f>
        <v>0.6146759259259259</v>
      </c>
      <c r="AB27" s="88">
        <v>0</v>
      </c>
      <c r="AC27" s="87">
        <v>0.6146759259259259</v>
      </c>
      <c r="AD27" s="89">
        <f>AC27-AA27-AB27</f>
        <v>0</v>
      </c>
      <c r="AE27" s="88">
        <f>AD27+Z27+V27+R27</f>
        <v>0.21467592592592588</v>
      </c>
      <c r="AF27" s="69">
        <v>0</v>
      </c>
      <c r="AG27" s="89">
        <f>AE27+AF27</f>
        <v>0.21467592592592588</v>
      </c>
      <c r="AH27" s="90">
        <v>3</v>
      </c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>
        <v>2</v>
      </c>
      <c r="O28" s="69">
        <v>0.3888888888888889</v>
      </c>
      <c r="P28" s="88">
        <v>0.003472222222222222</v>
      </c>
      <c r="Q28" s="87">
        <v>0.46649305555555554</v>
      </c>
      <c r="R28" s="89">
        <f>Q28-O28-P28</f>
        <v>0.07413194444444442</v>
      </c>
      <c r="S28" s="88">
        <f>Q28</f>
        <v>0.46649305555555554</v>
      </c>
      <c r="T28" s="88">
        <v>0.003472222222222222</v>
      </c>
      <c r="U28" s="87">
        <v>0.5482986111111111</v>
      </c>
      <c r="V28" s="89">
        <f>U28-S28-T28</f>
        <v>0.07833333333333335</v>
      </c>
      <c r="W28" s="88">
        <f>U28</f>
        <v>0.5482986111111111</v>
      </c>
      <c r="X28" s="88">
        <v>0</v>
      </c>
      <c r="Y28" s="87">
        <v>0.5482986111111111</v>
      </c>
      <c r="Z28" s="89">
        <f>Y28-W28-X28</f>
        <v>0</v>
      </c>
      <c r="AA28" s="88">
        <f>Y28</f>
        <v>0.5482986111111111</v>
      </c>
      <c r="AB28" s="88">
        <v>0</v>
      </c>
      <c r="AC28" s="87">
        <v>0.5482986111111111</v>
      </c>
      <c r="AD28" s="89">
        <f>AC28-AA28-AB28</f>
        <v>0</v>
      </c>
      <c r="AE28" s="88">
        <f>AD28+Z28+V28+R28</f>
        <v>0.15246527777777777</v>
      </c>
      <c r="AF28" s="69">
        <v>0</v>
      </c>
      <c r="AG28" s="89">
        <f>AE28+AF28</f>
        <v>0.15246527777777777</v>
      </c>
      <c r="AH28" s="90">
        <v>2</v>
      </c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 t="s">
        <v>328</v>
      </c>
      <c r="O29" s="69">
        <v>0.3902777777777778</v>
      </c>
      <c r="P29" s="88">
        <v>0.003472222222222222</v>
      </c>
      <c r="Q29" s="87">
        <v>0.4765162037037037</v>
      </c>
      <c r="R29" s="89">
        <f>Q29-O29-P29</f>
        <v>0.08276620370370368</v>
      </c>
      <c r="S29" s="88">
        <f>Q29</f>
        <v>0.4765162037037037</v>
      </c>
      <c r="T29" s="88">
        <v>0.003472222222222222</v>
      </c>
      <c r="U29" s="87">
        <v>0.5723032407407408</v>
      </c>
      <c r="V29" s="89">
        <f>U29-S29-T29</f>
        <v>0.09231481481481489</v>
      </c>
      <c r="W29" s="88">
        <f>U29</f>
        <v>0.5723032407407408</v>
      </c>
      <c r="X29" s="88">
        <v>0</v>
      </c>
      <c r="Y29" s="87">
        <v>0.5723032407407408</v>
      </c>
      <c r="Z29" s="89">
        <f>Y29-W29-X29</f>
        <v>0</v>
      </c>
      <c r="AA29" s="88">
        <f>Y29</f>
        <v>0.5723032407407408</v>
      </c>
      <c r="AB29" s="88">
        <v>0</v>
      </c>
      <c r="AC29" s="87">
        <v>0.5723032407407408</v>
      </c>
      <c r="AD29" s="89">
        <f>AC29-AA29-AB29</f>
        <v>0</v>
      </c>
      <c r="AE29" s="88">
        <f>AD29+Z29+V29+R29</f>
        <v>0.17508101851851857</v>
      </c>
      <c r="AF29" s="87">
        <v>0</v>
      </c>
      <c r="AG29" s="89">
        <f>AE29+AF29</f>
        <v>0.17508101851851857</v>
      </c>
      <c r="AH29" s="90">
        <v>2</v>
      </c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393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>
        <v>1</v>
      </c>
      <c r="O31" s="69">
        <v>0.395486111111112</v>
      </c>
      <c r="P31" s="88">
        <v>0.003472222222222222</v>
      </c>
      <c r="Q31" s="87">
        <v>0.4402083333333333</v>
      </c>
      <c r="R31" s="89">
        <f aca="true" t="shared" si="9" ref="R31:R46">Q31-O31-P31</f>
        <v>0.04124999999999911</v>
      </c>
      <c r="S31" s="88">
        <f aca="true" t="shared" si="10" ref="S31:S36">Q31</f>
        <v>0.4402083333333333</v>
      </c>
      <c r="T31" s="88">
        <v>0.003472222222222222</v>
      </c>
      <c r="U31" s="87">
        <v>0.48457175925925927</v>
      </c>
      <c r="V31" s="89">
        <f aca="true" t="shared" si="11" ref="V31:V46">U31-S31-T31</f>
        <v>0.040891203703703735</v>
      </c>
      <c r="W31" s="88">
        <f aca="true" t="shared" si="12" ref="W31:W46">U31</f>
        <v>0.48457175925925927</v>
      </c>
      <c r="X31" s="88">
        <v>0.003472222222222222</v>
      </c>
      <c r="Y31" s="87">
        <v>0.529537037037037</v>
      </c>
      <c r="Z31" s="89">
        <f aca="true" t="shared" si="13" ref="Z31:Z46">Y31-W31-X31</f>
        <v>0.04149305555555553</v>
      </c>
      <c r="AA31" s="88">
        <f aca="true" t="shared" si="14" ref="AA31:AA46">Y31</f>
        <v>0.529537037037037</v>
      </c>
      <c r="AB31" s="88">
        <v>0</v>
      </c>
      <c r="AC31" s="87">
        <v>0.529537037037037</v>
      </c>
      <c r="AD31" s="89">
        <f aca="true" t="shared" si="15" ref="AD31:AD46">AC31-AA31-AB31</f>
        <v>0</v>
      </c>
      <c r="AE31" s="88">
        <f aca="true" t="shared" si="16" ref="AE31:AE46">AD31+Z31+V31+R31</f>
        <v>0.12363425925925838</v>
      </c>
      <c r="AF31" s="69">
        <v>0</v>
      </c>
      <c r="AG31" s="89">
        <f aca="true" t="shared" si="17" ref="AG31:AG46">AE31+AF31</f>
        <v>0.12363425925925838</v>
      </c>
      <c r="AH31" s="90">
        <v>3</v>
      </c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>
        <v>2</v>
      </c>
      <c r="O32" s="69">
        <v>0.391666666666667</v>
      </c>
      <c r="P32" s="88">
        <v>0.003472222222222222</v>
      </c>
      <c r="Q32" s="87">
        <v>0.43872685185185184</v>
      </c>
      <c r="R32" s="89">
        <f t="shared" si="9"/>
        <v>0.04358796296296262</v>
      </c>
      <c r="S32" s="88">
        <f t="shared" si="10"/>
        <v>0.43872685185185184</v>
      </c>
      <c r="T32" s="88">
        <v>0.003472222222222222</v>
      </c>
      <c r="U32" s="87">
        <v>0.48443287037037036</v>
      </c>
      <c r="V32" s="89">
        <f t="shared" si="11"/>
        <v>0.0422337962962963</v>
      </c>
      <c r="W32" s="88">
        <f t="shared" si="12"/>
        <v>0.48443287037037036</v>
      </c>
      <c r="X32" s="88">
        <v>0.003472222222222222</v>
      </c>
      <c r="Y32" s="87">
        <v>0.5292013888888889</v>
      </c>
      <c r="Z32" s="89">
        <f t="shared" si="13"/>
        <v>0.04129629629629632</v>
      </c>
      <c r="AA32" s="88">
        <f t="shared" si="14"/>
        <v>0.5292013888888889</v>
      </c>
      <c r="AB32" s="88">
        <v>0</v>
      </c>
      <c r="AC32" s="87">
        <v>0.5292013888888889</v>
      </c>
      <c r="AD32" s="89">
        <f t="shared" si="15"/>
        <v>0</v>
      </c>
      <c r="AE32" s="88">
        <f t="shared" si="16"/>
        <v>0.12711805555555522</v>
      </c>
      <c r="AF32" s="87">
        <v>0</v>
      </c>
      <c r="AG32" s="89">
        <f t="shared" si="17"/>
        <v>0.12711805555555522</v>
      </c>
      <c r="AH32" s="90">
        <v>3</v>
      </c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>
        <v>3</v>
      </c>
      <c r="O33" s="69">
        <v>0.394791666666667</v>
      </c>
      <c r="P33" s="88">
        <v>0.003472222222222222</v>
      </c>
      <c r="Q33" s="87">
        <v>0.4488773148148148</v>
      </c>
      <c r="R33" s="89">
        <f t="shared" si="9"/>
        <v>0.05061342592592559</v>
      </c>
      <c r="S33" s="88">
        <f t="shared" si="10"/>
        <v>0.4488773148148148</v>
      </c>
      <c r="T33" s="88">
        <v>0.003472222222222222</v>
      </c>
      <c r="U33" s="87">
        <v>0.5006944444444444</v>
      </c>
      <c r="V33" s="89">
        <f t="shared" si="11"/>
        <v>0.04834490740740742</v>
      </c>
      <c r="W33" s="88">
        <f t="shared" si="12"/>
        <v>0.5006944444444444</v>
      </c>
      <c r="X33" s="88">
        <v>0.003472222222222222</v>
      </c>
      <c r="Y33" s="87">
        <v>0.5517361111111111</v>
      </c>
      <c r="Z33" s="89">
        <f t="shared" si="13"/>
        <v>0.04756944444444443</v>
      </c>
      <c r="AA33" s="88">
        <f t="shared" si="14"/>
        <v>0.5517361111111111</v>
      </c>
      <c r="AB33" s="88">
        <v>0</v>
      </c>
      <c r="AC33" s="87">
        <v>0.5517361111111111</v>
      </c>
      <c r="AD33" s="89">
        <f t="shared" si="15"/>
        <v>0</v>
      </c>
      <c r="AE33" s="88">
        <f t="shared" si="16"/>
        <v>0.14652777777777742</v>
      </c>
      <c r="AF33" s="69">
        <v>0</v>
      </c>
      <c r="AG33" s="89">
        <f t="shared" si="17"/>
        <v>0.14652777777777742</v>
      </c>
      <c r="AH33" s="90">
        <v>3</v>
      </c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>
        <v>4</v>
      </c>
      <c r="O34" s="69">
        <v>0.396180555555556</v>
      </c>
      <c r="P34" s="88">
        <v>0.003472222222222222</v>
      </c>
      <c r="Q34" s="87">
        <v>0.4477199074074074</v>
      </c>
      <c r="R34" s="89">
        <f t="shared" si="9"/>
        <v>0.04806712962962921</v>
      </c>
      <c r="S34" s="88">
        <f t="shared" si="10"/>
        <v>0.4477199074074074</v>
      </c>
      <c r="T34" s="88">
        <v>0.003472222222222222</v>
      </c>
      <c r="U34" s="87">
        <v>0.5007523148148149</v>
      </c>
      <c r="V34" s="89">
        <f t="shared" si="11"/>
        <v>0.04956018518518522</v>
      </c>
      <c r="W34" s="88">
        <f t="shared" si="12"/>
        <v>0.5007523148148149</v>
      </c>
      <c r="X34" s="88">
        <v>0.003472222222222222</v>
      </c>
      <c r="Y34" s="87">
        <v>0.5531712962962964</v>
      </c>
      <c r="Z34" s="89">
        <f t="shared" si="13"/>
        <v>0.04894675925925927</v>
      </c>
      <c r="AA34" s="88">
        <f t="shared" si="14"/>
        <v>0.5531712962962964</v>
      </c>
      <c r="AB34" s="88">
        <v>0</v>
      </c>
      <c r="AC34" s="87">
        <v>0.5531712962962964</v>
      </c>
      <c r="AD34" s="89">
        <f t="shared" si="15"/>
        <v>0</v>
      </c>
      <c r="AE34" s="88">
        <f t="shared" si="16"/>
        <v>0.1465740740740737</v>
      </c>
      <c r="AF34" s="69">
        <v>0</v>
      </c>
      <c r="AG34" s="89">
        <f t="shared" si="17"/>
        <v>0.1465740740740737</v>
      </c>
      <c r="AH34" s="90">
        <v>3</v>
      </c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>
        <v>5</v>
      </c>
      <c r="O35" s="69">
        <v>0.393055555555556</v>
      </c>
      <c r="P35" s="88">
        <v>0.003472222222222222</v>
      </c>
      <c r="Q35" s="87">
        <v>0.4485300925925926</v>
      </c>
      <c r="R35" s="89">
        <f t="shared" si="9"/>
        <v>0.05200231481481436</v>
      </c>
      <c r="S35" s="88">
        <f t="shared" si="10"/>
        <v>0.4485300925925926</v>
      </c>
      <c r="T35" s="88">
        <v>0.003472222222222222</v>
      </c>
      <c r="U35" s="87">
        <v>0.5022106481481482</v>
      </c>
      <c r="V35" s="89">
        <f t="shared" si="11"/>
        <v>0.050208333333333396</v>
      </c>
      <c r="W35" s="88">
        <f t="shared" si="12"/>
        <v>0.5022106481481482</v>
      </c>
      <c r="X35" s="88">
        <v>0.003472222222222222</v>
      </c>
      <c r="Y35" s="87">
        <v>0.5562962962962963</v>
      </c>
      <c r="Z35" s="89">
        <f t="shared" si="13"/>
        <v>0.05061342592592587</v>
      </c>
      <c r="AA35" s="88">
        <f t="shared" si="14"/>
        <v>0.5562962962962963</v>
      </c>
      <c r="AB35" s="88">
        <v>0</v>
      </c>
      <c r="AC35" s="87">
        <v>0.5562962962962963</v>
      </c>
      <c r="AD35" s="89">
        <f t="shared" si="15"/>
        <v>0</v>
      </c>
      <c r="AE35" s="88">
        <f t="shared" si="16"/>
        <v>0.1528240740740736</v>
      </c>
      <c r="AF35" s="69">
        <v>0</v>
      </c>
      <c r="AG35" s="89">
        <f t="shared" si="17"/>
        <v>0.1528240740740736</v>
      </c>
      <c r="AH35" s="90">
        <v>3</v>
      </c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>
        <v>6</v>
      </c>
      <c r="O36" s="69">
        <v>0.395833333333334</v>
      </c>
      <c r="P36" s="88">
        <v>0.003472222222222222</v>
      </c>
      <c r="Q36" s="87">
        <v>0.45039351851851855</v>
      </c>
      <c r="R36" s="89">
        <f t="shared" si="9"/>
        <v>0.05108796296296235</v>
      </c>
      <c r="S36" s="88">
        <f t="shared" si="10"/>
        <v>0.45039351851851855</v>
      </c>
      <c r="T36" s="88">
        <v>0.003472222222222222</v>
      </c>
      <c r="U36" s="87">
        <v>0.508425925925926</v>
      </c>
      <c r="V36" s="89">
        <f t="shared" si="11"/>
        <v>0.05456018518518517</v>
      </c>
      <c r="W36" s="88">
        <f t="shared" si="12"/>
        <v>0.508425925925926</v>
      </c>
      <c r="X36" s="88">
        <v>0.003472222222222222</v>
      </c>
      <c r="Y36" s="87">
        <v>0.56</v>
      </c>
      <c r="Z36" s="89">
        <f t="shared" si="13"/>
        <v>0.04810185185185188</v>
      </c>
      <c r="AA36" s="88">
        <f t="shared" si="14"/>
        <v>0.56</v>
      </c>
      <c r="AB36" s="88">
        <v>0</v>
      </c>
      <c r="AC36" s="87">
        <v>0.56</v>
      </c>
      <c r="AD36" s="89">
        <f t="shared" si="15"/>
        <v>0</v>
      </c>
      <c r="AE36" s="88">
        <f t="shared" si="16"/>
        <v>0.1537499999999994</v>
      </c>
      <c r="AF36" s="69">
        <v>0</v>
      </c>
      <c r="AG36" s="89">
        <f t="shared" si="17"/>
        <v>0.1537499999999994</v>
      </c>
      <c r="AH36" s="90">
        <v>3</v>
      </c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>
        <v>7</v>
      </c>
      <c r="O37" s="69">
        <v>0.39375</v>
      </c>
      <c r="P37" s="88">
        <v>0.003472222222222222</v>
      </c>
      <c r="Q37" s="87">
        <v>0.4485300925925926</v>
      </c>
      <c r="R37" s="89">
        <f t="shared" si="9"/>
        <v>0.051307870370370365</v>
      </c>
      <c r="S37" s="88">
        <f>Q36</f>
        <v>0.45039351851851855</v>
      </c>
      <c r="T37" s="88">
        <v>0.003472222222222222</v>
      </c>
      <c r="U37" s="87">
        <v>0.5038541666666666</v>
      </c>
      <c r="V37" s="89">
        <f t="shared" si="11"/>
        <v>0.049988425925925825</v>
      </c>
      <c r="W37" s="88">
        <f t="shared" si="12"/>
        <v>0.5038541666666666</v>
      </c>
      <c r="X37" s="88">
        <v>0.003472222222222222</v>
      </c>
      <c r="Y37" s="87">
        <v>0.5655555555555556</v>
      </c>
      <c r="Z37" s="89">
        <f t="shared" si="13"/>
        <v>0.05822916666666676</v>
      </c>
      <c r="AA37" s="88">
        <f t="shared" si="14"/>
        <v>0.5655555555555556</v>
      </c>
      <c r="AB37" s="88">
        <v>0</v>
      </c>
      <c r="AC37" s="87">
        <v>0.5655555555555556</v>
      </c>
      <c r="AD37" s="89">
        <f t="shared" si="15"/>
        <v>0</v>
      </c>
      <c r="AE37" s="88">
        <f t="shared" si="16"/>
        <v>0.15952546296296294</v>
      </c>
      <c r="AF37" s="69">
        <v>0</v>
      </c>
      <c r="AG37" s="89">
        <f t="shared" si="17"/>
        <v>0.15952546296296294</v>
      </c>
      <c r="AH37" s="90">
        <v>3</v>
      </c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>
        <v>8</v>
      </c>
      <c r="O38" s="69">
        <v>0.392013888888889</v>
      </c>
      <c r="P38" s="88">
        <v>0.003472222222222222</v>
      </c>
      <c r="Q38" s="87">
        <v>0.44939814814814816</v>
      </c>
      <c r="R38" s="89">
        <f t="shared" si="9"/>
        <v>0.05391203703703694</v>
      </c>
      <c r="S38" s="88">
        <f>Q38</f>
        <v>0.44939814814814816</v>
      </c>
      <c r="T38" s="88">
        <v>0.003472222222222222</v>
      </c>
      <c r="U38" s="87">
        <v>0.5072106481481481</v>
      </c>
      <c r="V38" s="89">
        <f t="shared" si="11"/>
        <v>0.05434027777777771</v>
      </c>
      <c r="W38" s="88">
        <f t="shared" si="12"/>
        <v>0.5072106481481481</v>
      </c>
      <c r="X38" s="88">
        <v>0.003472222222222222</v>
      </c>
      <c r="Y38" s="87">
        <v>0.569224537037037</v>
      </c>
      <c r="Z38" s="89">
        <f t="shared" si="13"/>
        <v>0.0585416666666667</v>
      </c>
      <c r="AA38" s="88">
        <f t="shared" si="14"/>
        <v>0.569224537037037</v>
      </c>
      <c r="AB38" s="88">
        <v>0</v>
      </c>
      <c r="AC38" s="87">
        <v>0.569224537037037</v>
      </c>
      <c r="AD38" s="89">
        <f t="shared" si="15"/>
        <v>0</v>
      </c>
      <c r="AE38" s="88">
        <f t="shared" si="16"/>
        <v>0.16679398148148133</v>
      </c>
      <c r="AF38" s="69">
        <v>0</v>
      </c>
      <c r="AG38" s="89">
        <f t="shared" si="17"/>
        <v>0.16679398148148133</v>
      </c>
      <c r="AH38" s="90">
        <v>3</v>
      </c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>
        <v>9</v>
      </c>
      <c r="O39" s="69">
        <v>0.393402777777778</v>
      </c>
      <c r="P39" s="88">
        <v>0.003472222222222222</v>
      </c>
      <c r="Q39" s="87">
        <v>0.4574421296296296</v>
      </c>
      <c r="R39" s="89">
        <f>Q39-O39-P39</f>
        <v>0.06056712962962939</v>
      </c>
      <c r="S39" s="88">
        <f>Q39</f>
        <v>0.4574421296296296</v>
      </c>
      <c r="T39" s="88">
        <v>0.003472222222222222</v>
      </c>
      <c r="U39" s="87">
        <v>0.521712962962963</v>
      </c>
      <c r="V39" s="89">
        <f>U39-S39-T39</f>
        <v>0.060798611111111164</v>
      </c>
      <c r="W39" s="88">
        <f>U39</f>
        <v>0.521712962962963</v>
      </c>
      <c r="X39" s="88">
        <v>0.003472222222222222</v>
      </c>
      <c r="Y39" s="87">
        <v>0.5862847222222222</v>
      </c>
      <c r="Z39" s="89">
        <f>Y39-W39-X39</f>
        <v>0.06109953703703695</v>
      </c>
      <c r="AA39" s="88">
        <f>Y39</f>
        <v>0.5862847222222222</v>
      </c>
      <c r="AB39" s="88">
        <v>0</v>
      </c>
      <c r="AC39" s="87">
        <v>0.5862847222222222</v>
      </c>
      <c r="AD39" s="89">
        <f>AC39-AA39-AB39</f>
        <v>0</v>
      </c>
      <c r="AE39" s="88">
        <f>AD39+Z39+V39+R39</f>
        <v>0.1824652777777775</v>
      </c>
      <c r="AF39" s="69">
        <v>0</v>
      </c>
      <c r="AG39" s="89">
        <f>AE39+AF39</f>
        <v>0.1824652777777775</v>
      </c>
      <c r="AH39" s="90">
        <v>3</v>
      </c>
    </row>
    <row r="40" spans="1:34" ht="30.75" customHeight="1">
      <c r="A40" s="33" t="s">
        <v>22</v>
      </c>
      <c r="B40" s="34">
        <v>300</v>
      </c>
      <c r="C40" s="91">
        <v>107.7</v>
      </c>
      <c r="D40" s="92">
        <v>7</v>
      </c>
      <c r="E40" s="37">
        <v>136</v>
      </c>
      <c r="F40" s="43" t="s">
        <v>113</v>
      </c>
      <c r="G40" s="37" t="s">
        <v>23</v>
      </c>
      <c r="H40" s="37" t="s">
        <v>112</v>
      </c>
      <c r="I40" s="35" t="s">
        <v>238</v>
      </c>
      <c r="J40" s="34" t="s">
        <v>315</v>
      </c>
      <c r="K40" s="37"/>
      <c r="L40" s="37"/>
      <c r="M40" s="93"/>
      <c r="N40" s="93">
        <v>10</v>
      </c>
      <c r="O40" s="69">
        <v>0.39513888888889</v>
      </c>
      <c r="P40" s="88">
        <v>0.003472222222222222</v>
      </c>
      <c r="Q40" s="87">
        <v>0.4594212962962963</v>
      </c>
      <c r="R40" s="89">
        <f>Q40-O40-P40</f>
        <v>0.06081018518518409</v>
      </c>
      <c r="S40" s="88">
        <f>Q40</f>
        <v>0.4594212962962963</v>
      </c>
      <c r="T40" s="88">
        <v>0.003472222222222222</v>
      </c>
      <c r="U40" s="87">
        <v>0.523287037037037</v>
      </c>
      <c r="V40" s="89">
        <f>U40-S40-T40</f>
        <v>0.06039351851851853</v>
      </c>
      <c r="W40" s="88">
        <f>U40</f>
        <v>0.523287037037037</v>
      </c>
      <c r="X40" s="88">
        <v>0.003472222222222222</v>
      </c>
      <c r="Y40" s="87">
        <v>0.5938310185185185</v>
      </c>
      <c r="Z40" s="89">
        <f>Y40-W40-X40</f>
        <v>0.06707175925925922</v>
      </c>
      <c r="AA40" s="88">
        <f>Y40</f>
        <v>0.5938310185185185</v>
      </c>
      <c r="AB40" s="88">
        <v>0</v>
      </c>
      <c r="AC40" s="87">
        <v>0.5938310185185185</v>
      </c>
      <c r="AD40" s="89">
        <f>AC40-AA40-AB40</f>
        <v>0</v>
      </c>
      <c r="AE40" s="88">
        <f>AD40+Z40+V40+R40</f>
        <v>0.18827546296296183</v>
      </c>
      <c r="AF40" s="87">
        <v>0</v>
      </c>
      <c r="AG40" s="89">
        <f>AE40+AF40</f>
        <v>0.18827546296296183</v>
      </c>
      <c r="AH40" s="90">
        <v>3</v>
      </c>
    </row>
    <row r="41" spans="1:34" ht="30.75" customHeight="1">
      <c r="A41" s="132" t="s">
        <v>50</v>
      </c>
      <c r="B41" s="133">
        <v>650</v>
      </c>
      <c r="C41" s="91">
        <v>108.6</v>
      </c>
      <c r="D41" s="92">
        <v>28</v>
      </c>
      <c r="E41" s="37" t="s">
        <v>242</v>
      </c>
      <c r="F41" s="43" t="s">
        <v>239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>
        <v>11</v>
      </c>
      <c r="O41" s="69">
        <v>0.392361111111111</v>
      </c>
      <c r="P41" s="88">
        <v>0.003472222222222222</v>
      </c>
      <c r="Q41" s="87">
        <v>0.4570370370370371</v>
      </c>
      <c r="R41" s="89">
        <f>Q41-O41-P41</f>
        <v>0.06120370370370386</v>
      </c>
      <c r="S41" s="88">
        <f>Q41</f>
        <v>0.4570370370370371</v>
      </c>
      <c r="T41" s="88">
        <v>0.003472222222222222</v>
      </c>
      <c r="U41" s="87">
        <v>0.5324652777777777</v>
      </c>
      <c r="V41" s="89">
        <f>U41-S41-T41</f>
        <v>0.07195601851851845</v>
      </c>
      <c r="W41" s="88">
        <f>U41</f>
        <v>0.5324652777777777</v>
      </c>
      <c r="X41" s="88">
        <v>0.003472222222222222</v>
      </c>
      <c r="Y41" s="87">
        <v>0.5953703703703704</v>
      </c>
      <c r="Z41" s="89">
        <f>Y41-W41-X41</f>
        <v>0.05943287037037047</v>
      </c>
      <c r="AA41" s="88">
        <f>Y41</f>
        <v>0.5953703703703704</v>
      </c>
      <c r="AB41" s="88">
        <v>0</v>
      </c>
      <c r="AC41" s="87">
        <v>0.5953703703703704</v>
      </c>
      <c r="AD41" s="89">
        <f>AC41-AA41-AB41</f>
        <v>0</v>
      </c>
      <c r="AE41" s="88">
        <f>AD41+Z41+V41+R41</f>
        <v>0.19259259259259276</v>
      </c>
      <c r="AF41" s="87">
        <v>0</v>
      </c>
      <c r="AG41" s="89">
        <f>AE41+AF41</f>
        <v>0.19259259259259276</v>
      </c>
      <c r="AH41" s="90">
        <v>3</v>
      </c>
    </row>
    <row r="42" spans="1:34" ht="30.75" customHeight="1">
      <c r="A42" s="132" t="s">
        <v>28</v>
      </c>
      <c r="B42" s="133">
        <v>250</v>
      </c>
      <c r="C42" s="91"/>
      <c r="D42" s="92">
        <v>33</v>
      </c>
      <c r="E42" s="134">
        <v>34</v>
      </c>
      <c r="F42" s="43" t="s">
        <v>73</v>
      </c>
      <c r="G42" s="37" t="s">
        <v>23</v>
      </c>
      <c r="H42" s="37" t="s">
        <v>24</v>
      </c>
      <c r="I42" s="134" t="s">
        <v>238</v>
      </c>
      <c r="J42" s="133" t="s">
        <v>314</v>
      </c>
      <c r="K42" s="133" t="s">
        <v>235</v>
      </c>
      <c r="L42" s="37"/>
      <c r="M42" s="93"/>
      <c r="N42" s="93">
        <v>12</v>
      </c>
      <c r="O42" s="69">
        <v>0.394097222222223</v>
      </c>
      <c r="P42" s="88">
        <v>0.003472222222222222</v>
      </c>
      <c r="Q42" s="87">
        <v>0.4583333333333333</v>
      </c>
      <c r="R42" s="89">
        <f>Q42-O42-P42</f>
        <v>0.060763888888888104</v>
      </c>
      <c r="S42" s="88">
        <f>Q42</f>
        <v>0.4583333333333333</v>
      </c>
      <c r="T42" s="88">
        <v>0.003472222222222222</v>
      </c>
      <c r="U42" s="87">
        <v>0.5279861111111112</v>
      </c>
      <c r="V42" s="89">
        <f>U42-S42-T42</f>
        <v>0.06618055555555562</v>
      </c>
      <c r="W42" s="88">
        <f>U42</f>
        <v>0.5279861111111112</v>
      </c>
      <c r="X42" s="88">
        <v>0.003472222222222222</v>
      </c>
      <c r="Y42" s="87">
        <v>0.5988310185185185</v>
      </c>
      <c r="Z42" s="89">
        <f>Y42-W42-X42</f>
        <v>0.06737268518518512</v>
      </c>
      <c r="AA42" s="88">
        <f>Y42</f>
        <v>0.5988310185185185</v>
      </c>
      <c r="AB42" s="88">
        <v>0</v>
      </c>
      <c r="AC42" s="87">
        <v>0.5988310185185185</v>
      </c>
      <c r="AD42" s="89">
        <f>AC42-AA42-AB42</f>
        <v>0</v>
      </c>
      <c r="AE42" s="88">
        <f>AD42+Z42+V42+R42</f>
        <v>0.19431712962962883</v>
      </c>
      <c r="AF42" s="69">
        <v>0</v>
      </c>
      <c r="AG42" s="89">
        <f>AE42+AF42</f>
        <v>0.19431712962962883</v>
      </c>
      <c r="AH42" s="90">
        <v>3</v>
      </c>
    </row>
    <row r="43" spans="1:34" ht="30.75" customHeight="1">
      <c r="A43" s="132" t="s">
        <v>22</v>
      </c>
      <c r="B43" s="133">
        <v>300</v>
      </c>
      <c r="C43" s="91">
        <v>105.3</v>
      </c>
      <c r="D43" s="92">
        <v>25</v>
      </c>
      <c r="E43" s="134">
        <v>137</v>
      </c>
      <c r="F43" s="43" t="s">
        <v>123</v>
      </c>
      <c r="G43" s="37" t="s">
        <v>23</v>
      </c>
      <c r="H43" s="37" t="s">
        <v>112</v>
      </c>
      <c r="I43" s="134" t="s">
        <v>238</v>
      </c>
      <c r="J43" s="133" t="s">
        <v>314</v>
      </c>
      <c r="K43" s="133"/>
      <c r="L43" s="37"/>
      <c r="M43" s="93"/>
      <c r="N43" s="93">
        <v>13</v>
      </c>
      <c r="O43" s="69">
        <v>0.3913194444444445</v>
      </c>
      <c r="P43" s="88">
        <v>0.003472222222222222</v>
      </c>
      <c r="Q43" s="87">
        <v>0.45686342592592594</v>
      </c>
      <c r="R43" s="89">
        <f>Q43-O43-P43</f>
        <v>0.062071759259259215</v>
      </c>
      <c r="S43" s="88">
        <f>Q43</f>
        <v>0.45686342592592594</v>
      </c>
      <c r="T43" s="88">
        <v>0.003472222222222222</v>
      </c>
      <c r="U43" s="87">
        <v>0.5232060185185184</v>
      </c>
      <c r="V43" s="89">
        <f>U43-S43-T43</f>
        <v>0.06287037037037028</v>
      </c>
      <c r="W43" s="88">
        <f>U43</f>
        <v>0.5232060185185184</v>
      </c>
      <c r="X43" s="88">
        <v>0.003472222222222222</v>
      </c>
      <c r="Y43" s="87">
        <v>0.5994444444444444</v>
      </c>
      <c r="Z43" s="89">
        <f>Y43-W43-X43</f>
        <v>0.07276620370370378</v>
      </c>
      <c r="AA43" s="88">
        <f>Y43</f>
        <v>0.5994444444444444</v>
      </c>
      <c r="AB43" s="88">
        <v>0</v>
      </c>
      <c r="AC43" s="87">
        <v>0.5994444444444444</v>
      </c>
      <c r="AD43" s="89">
        <f>AC43-AA43-AB43</f>
        <v>0</v>
      </c>
      <c r="AE43" s="88">
        <f>AD43+Z43+V43+R43</f>
        <v>0.19770833333333326</v>
      </c>
      <c r="AF43" s="87">
        <v>0</v>
      </c>
      <c r="AG43" s="89">
        <f>AE43+AF43</f>
        <v>0.19770833333333326</v>
      </c>
      <c r="AH43" s="90">
        <v>3</v>
      </c>
    </row>
    <row r="44" spans="1:34" ht="30.75" customHeight="1" thickBot="1">
      <c r="A44" s="132" t="s">
        <v>22</v>
      </c>
      <c r="B44" s="133">
        <v>350</v>
      </c>
      <c r="C44" s="91">
        <v>109.2</v>
      </c>
      <c r="D44" s="35">
        <v>34</v>
      </c>
      <c r="E44" s="37">
        <v>723</v>
      </c>
      <c r="F44" s="43" t="s">
        <v>237</v>
      </c>
      <c r="G44" s="37" t="s">
        <v>23</v>
      </c>
      <c r="H44" s="37" t="s">
        <v>24</v>
      </c>
      <c r="I44" s="134" t="s">
        <v>238</v>
      </c>
      <c r="J44" s="133" t="s">
        <v>314</v>
      </c>
      <c r="K44" s="133" t="s">
        <v>235</v>
      </c>
      <c r="L44" s="37"/>
      <c r="M44" s="93"/>
      <c r="N44" s="93">
        <v>14</v>
      </c>
      <c r="O44" s="69">
        <v>0.394444444444445</v>
      </c>
      <c r="P44" s="88">
        <v>0.003472222222222222</v>
      </c>
      <c r="Q44" s="87">
        <v>0.4850115740740741</v>
      </c>
      <c r="R44" s="89">
        <f>Q44-O44-P44</f>
        <v>0.08709490740740687</v>
      </c>
      <c r="S44" s="88">
        <f>Q44</f>
        <v>0.4850115740740741</v>
      </c>
      <c r="T44" s="88">
        <v>0.003472222222222222</v>
      </c>
      <c r="U44" s="87">
        <v>0.5814351851851852</v>
      </c>
      <c r="V44" s="89">
        <f>U44-S44-T44</f>
        <v>0.09295138888888892</v>
      </c>
      <c r="W44" s="88">
        <f>U44</f>
        <v>0.5814351851851852</v>
      </c>
      <c r="X44" s="88">
        <v>0.003472222222222222</v>
      </c>
      <c r="Y44" s="87">
        <v>0.6568402777777778</v>
      </c>
      <c r="Z44" s="89">
        <f>Y44-W44-X44</f>
        <v>0.07193287037037031</v>
      </c>
      <c r="AA44" s="88">
        <f>Y44</f>
        <v>0.6568402777777778</v>
      </c>
      <c r="AB44" s="88">
        <v>0</v>
      </c>
      <c r="AC44" s="87">
        <v>0.6568402777777778</v>
      </c>
      <c r="AD44" s="89">
        <f>AC44-AA44-AB44</f>
        <v>0</v>
      </c>
      <c r="AE44" s="88">
        <f>AD44+Z44+V44+R44</f>
        <v>0.2519791666666661</v>
      </c>
      <c r="AF44" s="69">
        <v>0</v>
      </c>
      <c r="AG44" s="89">
        <f>AE44+AF44</f>
        <v>0.2519791666666661</v>
      </c>
      <c r="AH44" s="90">
        <v>3</v>
      </c>
    </row>
    <row r="45" spans="1:34" ht="30.75" customHeight="1">
      <c r="A45" s="132" t="s">
        <v>197</v>
      </c>
      <c r="B45" s="133">
        <v>200</v>
      </c>
      <c r="C45" s="91">
        <v>104.8</v>
      </c>
      <c r="D45" s="83">
        <v>29</v>
      </c>
      <c r="E45" s="37">
        <v>131</v>
      </c>
      <c r="F45" s="101" t="s">
        <v>198</v>
      </c>
      <c r="G45" s="102" t="s">
        <v>23</v>
      </c>
      <c r="H45" s="37" t="s">
        <v>112</v>
      </c>
      <c r="I45" s="134" t="s">
        <v>238</v>
      </c>
      <c r="J45" s="133" t="s">
        <v>41</v>
      </c>
      <c r="K45" s="133"/>
      <c r="L45" s="37"/>
      <c r="M45" s="93"/>
      <c r="N45" s="93">
        <v>15</v>
      </c>
      <c r="O45" s="69">
        <v>0.392708333333334</v>
      </c>
      <c r="P45" s="88">
        <v>0.003472222222222222</v>
      </c>
      <c r="Q45" s="87">
        <v>0.47737268518518516</v>
      </c>
      <c r="R45" s="89">
        <f>Q45-O45-P45</f>
        <v>0.08119212962962895</v>
      </c>
      <c r="S45" s="88">
        <f>Q45</f>
        <v>0.47737268518518516</v>
      </c>
      <c r="T45" s="88">
        <v>0.003472222222222222</v>
      </c>
      <c r="U45" s="87">
        <v>0.5762962962962963</v>
      </c>
      <c r="V45" s="89">
        <f>U45-S45-T45</f>
        <v>0.09545138888888892</v>
      </c>
      <c r="W45" s="88">
        <f>U45</f>
        <v>0.5762962962962963</v>
      </c>
      <c r="X45" s="88">
        <v>0</v>
      </c>
      <c r="Y45" s="87">
        <v>0.5762962962962963</v>
      </c>
      <c r="Z45" s="89">
        <f>Y45-W45-X45</f>
        <v>0</v>
      </c>
      <c r="AA45" s="88">
        <f>Y45</f>
        <v>0.5762962962962963</v>
      </c>
      <c r="AB45" s="88">
        <v>0</v>
      </c>
      <c r="AC45" s="87">
        <v>0.5762962962962963</v>
      </c>
      <c r="AD45" s="89">
        <f>AC45-AA45-AB45</f>
        <v>0</v>
      </c>
      <c r="AE45" s="88">
        <f>AD45+Z45+V45+R45</f>
        <v>0.17664351851851787</v>
      </c>
      <c r="AF45" s="69">
        <v>0</v>
      </c>
      <c r="AG45" s="89">
        <f>AE45+AF45</f>
        <v>0.17664351851851787</v>
      </c>
      <c r="AH45" s="90">
        <v>2</v>
      </c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 t="s">
        <v>6</v>
      </c>
      <c r="O46" s="69">
        <v>0.3909722222222222</v>
      </c>
      <c r="P46" s="88">
        <v>0</v>
      </c>
      <c r="Q46" s="87">
        <v>0.4601041666666667</v>
      </c>
      <c r="R46" s="89">
        <f t="shared" si="9"/>
        <v>0.06913194444444448</v>
      </c>
      <c r="S46" s="88">
        <f>Q46</f>
        <v>0.4601041666666667</v>
      </c>
      <c r="T46" s="88">
        <v>0</v>
      </c>
      <c r="U46" s="87">
        <v>0.4601041666666667</v>
      </c>
      <c r="V46" s="89">
        <f t="shared" si="11"/>
        <v>0</v>
      </c>
      <c r="W46" s="88">
        <f t="shared" si="12"/>
        <v>0.4601041666666667</v>
      </c>
      <c r="X46" s="88">
        <v>0</v>
      </c>
      <c r="Y46" s="87">
        <v>0.4601041666666667</v>
      </c>
      <c r="Z46" s="89">
        <f t="shared" si="13"/>
        <v>0</v>
      </c>
      <c r="AA46" s="88">
        <f t="shared" si="14"/>
        <v>0.4601041666666667</v>
      </c>
      <c r="AB46" s="88">
        <v>0</v>
      </c>
      <c r="AC46" s="87">
        <v>0.4601041666666667</v>
      </c>
      <c r="AD46" s="89">
        <f t="shared" si="15"/>
        <v>0</v>
      </c>
      <c r="AE46" s="88">
        <f t="shared" si="16"/>
        <v>0.06913194444444448</v>
      </c>
      <c r="AF46" s="87">
        <v>0</v>
      </c>
      <c r="AG46" s="89">
        <f t="shared" si="17"/>
        <v>0.06913194444444448</v>
      </c>
      <c r="AH46" s="90">
        <v>1</v>
      </c>
    </row>
    <row r="48" spans="6:23" ht="15">
      <c r="F48" s="98" t="s">
        <v>316</v>
      </c>
      <c r="W48" s="96" t="s">
        <v>74</v>
      </c>
    </row>
    <row r="49" ht="15">
      <c r="F49" s="98" t="s">
        <v>75</v>
      </c>
    </row>
  </sheetData>
  <mergeCells count="6">
    <mergeCell ref="AA3:AD3"/>
    <mergeCell ref="AH3:AH4"/>
    <mergeCell ref="A2:B2"/>
    <mergeCell ref="O3:R3"/>
    <mergeCell ref="S3:V3"/>
    <mergeCell ref="W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D1">
      <pane xSplit="12" ySplit="4" topLeftCell="P5" activePane="bottomRight" state="frozen"/>
      <selection pane="topLeft" activeCell="D1" sqref="D1"/>
      <selection pane="topRight" activeCell="P1" sqref="P1"/>
      <selection pane="bottomLeft" activeCell="D5" sqref="D5"/>
      <selection pane="bottomRight" activeCell="P5" sqref="P5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1" width="7.7109375" style="97" customWidth="1"/>
    <col min="12" max="12" width="7.28125" style="97" customWidth="1"/>
    <col min="13" max="13" width="7.140625" style="96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387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12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 thickBo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 thickBot="1">
      <c r="A6" s="132" t="s">
        <v>22</v>
      </c>
      <c r="B6" s="133">
        <v>200</v>
      </c>
      <c r="C6" s="82">
        <v>104.4</v>
      </c>
      <c r="D6" s="83">
        <v>4</v>
      </c>
      <c r="E6" s="134">
        <v>100</v>
      </c>
      <c r="F6" s="43" t="s">
        <v>7</v>
      </c>
      <c r="G6" s="37" t="s">
        <v>23</v>
      </c>
      <c r="H6" s="37" t="s">
        <v>24</v>
      </c>
      <c r="I6" s="134" t="s">
        <v>25</v>
      </c>
      <c r="J6" s="133" t="str">
        <f>IF(N6&gt;=27759,"Nil",+IF(N6&gt;=24838,"B6",+IF(N6&lt;=24837,"B4","Nil")))</f>
        <v>B4</v>
      </c>
      <c r="K6" s="133" t="s">
        <v>25</v>
      </c>
      <c r="L6" s="56"/>
      <c r="M6" s="84"/>
      <c r="N6" s="85"/>
      <c r="O6" s="86"/>
      <c r="P6" s="88">
        <v>0.003472222222222222</v>
      </c>
      <c r="Q6" s="87"/>
      <c r="R6" s="89">
        <f>Q6-O6-P6</f>
        <v>-0.003472222222222222</v>
      </c>
      <c r="S6" s="88">
        <f>Q6</f>
        <v>0</v>
      </c>
      <c r="T6" s="88">
        <v>0.003472222222222222</v>
      </c>
      <c r="U6" s="87"/>
      <c r="V6" s="89">
        <f>U6-S6-T6</f>
        <v>-0.003472222222222222</v>
      </c>
      <c r="W6" s="88">
        <f>U6</f>
        <v>0</v>
      </c>
      <c r="X6" s="88">
        <v>0.003472222222222222</v>
      </c>
      <c r="Y6" s="87"/>
      <c r="Z6" s="89">
        <f>Y6-W6-X6</f>
        <v>-0.003472222222222222</v>
      </c>
      <c r="AA6" s="88">
        <f>Y6</f>
        <v>0</v>
      </c>
      <c r="AB6" s="88">
        <v>0.003472222222222222</v>
      </c>
      <c r="AC6" s="87"/>
      <c r="AD6" s="89">
        <f>AC6-AA6-AB6</f>
        <v>-0.003472222222222222</v>
      </c>
      <c r="AE6" s="88">
        <f>AD6+Z6+V6+R6</f>
        <v>-0.013888888888888888</v>
      </c>
      <c r="AF6" s="69">
        <v>0</v>
      </c>
      <c r="AG6" s="89">
        <f>AE6+AF6</f>
        <v>-0.013888888888888888</v>
      </c>
      <c r="AH6" s="90"/>
    </row>
    <row r="7" spans="1:34" ht="30.75" customHeight="1" thickBo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34" t="s">
        <v>314</v>
      </c>
      <c r="K7" s="34"/>
      <c r="L7" s="56"/>
      <c r="M7" s="93"/>
      <c r="N7" s="93"/>
      <c r="O7" s="69"/>
      <c r="P7" s="88">
        <v>0.003472222222222222</v>
      </c>
      <c r="Q7" s="87"/>
      <c r="R7" s="89">
        <f>Q7-O7-P7</f>
        <v>-0.003472222222222222</v>
      </c>
      <c r="S7" s="88">
        <f>Q7</f>
        <v>0</v>
      </c>
      <c r="T7" s="88">
        <v>0.003472222222222222</v>
      </c>
      <c r="U7" s="87"/>
      <c r="V7" s="89">
        <f>U7-S7-T7</f>
        <v>-0.003472222222222222</v>
      </c>
      <c r="W7" s="88">
        <f>U7</f>
        <v>0</v>
      </c>
      <c r="X7" s="88">
        <v>0.003472222222222222</v>
      </c>
      <c r="Y7" s="87"/>
      <c r="Z7" s="89">
        <f>Y7-W7-X7</f>
        <v>-0.003472222222222222</v>
      </c>
      <c r="AA7" s="88">
        <f>Y7</f>
        <v>0</v>
      </c>
      <c r="AB7" s="88">
        <v>0</v>
      </c>
      <c r="AC7" s="87"/>
      <c r="AD7" s="89">
        <f>AC7-AA7-AB7</f>
        <v>0</v>
      </c>
      <c r="AE7" s="88">
        <f>AD7+Z7+V7+R7</f>
        <v>-0.010416666666666666</v>
      </c>
      <c r="AF7" s="69">
        <v>0</v>
      </c>
      <c r="AG7" s="89">
        <f>AE7+AF7</f>
        <v>-0.010416666666666666</v>
      </c>
      <c r="AH7" s="90"/>
    </row>
    <row r="8" spans="1:34" ht="30.75" customHeight="1" thickBot="1">
      <c r="A8" s="33" t="s">
        <v>22</v>
      </c>
      <c r="B8" s="34" t="s">
        <v>52</v>
      </c>
      <c r="C8" s="91">
        <v>104.7</v>
      </c>
      <c r="D8" s="83">
        <v>6</v>
      </c>
      <c r="E8" s="35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56"/>
      <c r="M8" s="93"/>
      <c r="N8" s="85"/>
      <c r="O8" s="86"/>
      <c r="P8" s="88">
        <v>0.003472222222222222</v>
      </c>
      <c r="Q8" s="87"/>
      <c r="R8" s="89">
        <f>Q8-O8-P8</f>
        <v>-0.003472222222222222</v>
      </c>
      <c r="S8" s="88">
        <f>Q8</f>
        <v>0</v>
      </c>
      <c r="T8" s="88">
        <v>0.003472222222222222</v>
      </c>
      <c r="U8" s="87"/>
      <c r="V8" s="89">
        <f>U8-S8-T8</f>
        <v>-0.003472222222222222</v>
      </c>
      <c r="W8" s="88">
        <f>U8</f>
        <v>0</v>
      </c>
      <c r="X8" s="88">
        <v>0</v>
      </c>
      <c r="Y8" s="87"/>
      <c r="Z8" s="89">
        <f>Y8-W8-X8</f>
        <v>0</v>
      </c>
      <c r="AA8" s="88">
        <f>Y8</f>
        <v>0</v>
      </c>
      <c r="AB8" s="88">
        <v>0</v>
      </c>
      <c r="AC8" s="87"/>
      <c r="AD8" s="89">
        <f>AC8-AA8-AB8</f>
        <v>0</v>
      </c>
      <c r="AE8" s="88">
        <f>AD8+Z8+V8+R8</f>
        <v>-0.006944444444444444</v>
      </c>
      <c r="AF8" s="69">
        <v>0</v>
      </c>
      <c r="AG8" s="89">
        <f>AE8+AF8</f>
        <v>-0.006944444444444444</v>
      </c>
      <c r="AH8" s="90"/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 thickBo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/>
      <c r="O10" s="86"/>
      <c r="P10" s="88">
        <v>0.003472222222222222</v>
      </c>
      <c r="Q10" s="87"/>
      <c r="R10" s="89">
        <f aca="true" t="shared" si="0" ref="R10:R25">Q10-O10-P10</f>
        <v>-0.003472222222222222</v>
      </c>
      <c r="S10" s="88">
        <f aca="true" t="shared" si="1" ref="S10:S25">Q10</f>
        <v>0</v>
      </c>
      <c r="T10" s="88">
        <v>0.003472222222222222</v>
      </c>
      <c r="U10" s="87"/>
      <c r="V10" s="89">
        <f aca="true" t="shared" si="2" ref="V10:V25">U10-S10-T10</f>
        <v>-0.003472222222222222</v>
      </c>
      <c r="W10" s="88">
        <f aca="true" t="shared" si="3" ref="W10:W25">U10</f>
        <v>0</v>
      </c>
      <c r="X10" s="88">
        <v>0.003472222222222222</v>
      </c>
      <c r="Y10" s="87"/>
      <c r="Z10" s="89">
        <f aca="true" t="shared" si="4" ref="Z10:Z25">Y10-W10-X10</f>
        <v>-0.003472222222222222</v>
      </c>
      <c r="AA10" s="88">
        <f aca="true" t="shared" si="5" ref="AA10:AA25">Y10</f>
        <v>0</v>
      </c>
      <c r="AB10" s="88">
        <v>0.003472222222222222</v>
      </c>
      <c r="AC10" s="87"/>
      <c r="AD10" s="89">
        <f aca="true" t="shared" si="6" ref="AD10:AD25">AC10-AA10-AB10</f>
        <v>-0.003472222222222222</v>
      </c>
      <c r="AE10" s="88">
        <f aca="true" t="shared" si="7" ref="AE10:AE25">AD10+Z10+V10+R10</f>
        <v>-0.013888888888888888</v>
      </c>
      <c r="AF10" s="69">
        <v>0</v>
      </c>
      <c r="AG10" s="89">
        <f aca="true" t="shared" si="8" ref="AG10:AG25">AE10+AF10</f>
        <v>-0.013888888888888888</v>
      </c>
      <c r="AH10" s="90"/>
    </row>
    <row r="11" spans="1:35" ht="30.75" customHeight="1" thickBot="1">
      <c r="A11" s="33" t="s">
        <v>131</v>
      </c>
      <c r="B11" s="34">
        <v>390</v>
      </c>
      <c r="C11" s="91">
        <v>105</v>
      </c>
      <c r="D11" s="83">
        <v>13</v>
      </c>
      <c r="E11" s="35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56"/>
      <c r="M11" s="93"/>
      <c r="N11" s="85"/>
      <c r="O11" s="86"/>
      <c r="P11" s="88">
        <v>0.003472222222222222</v>
      </c>
      <c r="Q11" s="87"/>
      <c r="R11" s="89">
        <f t="shared" si="0"/>
        <v>-0.003472222222222222</v>
      </c>
      <c r="S11" s="88">
        <f t="shared" si="1"/>
        <v>0</v>
      </c>
      <c r="T11" s="88">
        <v>0.003472222222222222</v>
      </c>
      <c r="U11" s="87"/>
      <c r="V11" s="89">
        <f t="shared" si="2"/>
        <v>-0.003472222222222222</v>
      </c>
      <c r="W11" s="88">
        <f t="shared" si="3"/>
        <v>0</v>
      </c>
      <c r="X11" s="88">
        <v>0.003472222222222222</v>
      </c>
      <c r="Y11" s="87"/>
      <c r="Z11" s="89">
        <f t="shared" si="4"/>
        <v>-0.003472222222222222</v>
      </c>
      <c r="AA11" s="88">
        <f t="shared" si="5"/>
        <v>0</v>
      </c>
      <c r="AB11" s="88">
        <v>0.003472222222222222</v>
      </c>
      <c r="AC11" s="87"/>
      <c r="AD11" s="89">
        <f t="shared" si="6"/>
        <v>-0.003472222222222222</v>
      </c>
      <c r="AE11" s="88">
        <f t="shared" si="7"/>
        <v>-0.013888888888888888</v>
      </c>
      <c r="AF11" s="69">
        <v>0</v>
      </c>
      <c r="AG11" s="89">
        <f t="shared" si="8"/>
        <v>-0.013888888888888888</v>
      </c>
      <c r="AH11" s="90"/>
      <c r="AI11" s="94"/>
    </row>
    <row r="12" spans="1:34" ht="30.75" customHeight="1" thickBo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/>
      <c r="O12" s="69"/>
      <c r="P12" s="88">
        <v>0.003472222222222222</v>
      </c>
      <c r="Q12" s="87"/>
      <c r="R12" s="89">
        <f t="shared" si="0"/>
        <v>-0.003472222222222222</v>
      </c>
      <c r="S12" s="88">
        <f t="shared" si="1"/>
        <v>0</v>
      </c>
      <c r="T12" s="88">
        <v>0.003472222222222222</v>
      </c>
      <c r="U12" s="87"/>
      <c r="V12" s="89">
        <f t="shared" si="2"/>
        <v>-0.003472222222222222</v>
      </c>
      <c r="W12" s="88">
        <f t="shared" si="3"/>
        <v>0</v>
      </c>
      <c r="X12" s="88">
        <v>0.003472222222222222</v>
      </c>
      <c r="Y12" s="87"/>
      <c r="Z12" s="89">
        <f t="shared" si="4"/>
        <v>-0.003472222222222222</v>
      </c>
      <c r="AA12" s="88">
        <f t="shared" si="5"/>
        <v>0</v>
      </c>
      <c r="AB12" s="88">
        <v>0.003472222222222222</v>
      </c>
      <c r="AC12" s="87"/>
      <c r="AD12" s="89">
        <f t="shared" si="6"/>
        <v>-0.003472222222222222</v>
      </c>
      <c r="AE12" s="88">
        <f t="shared" si="7"/>
        <v>-0.013888888888888888</v>
      </c>
      <c r="AF12" s="69">
        <v>0</v>
      </c>
      <c r="AG12" s="89">
        <f t="shared" si="8"/>
        <v>-0.013888888888888888</v>
      </c>
      <c r="AH12" s="90"/>
    </row>
    <row r="13" spans="1:34" ht="30.75" customHeight="1" thickBot="1">
      <c r="A13" s="33" t="s">
        <v>22</v>
      </c>
      <c r="B13" s="34">
        <v>300</v>
      </c>
      <c r="C13" s="91">
        <v>108</v>
      </c>
      <c r="D13" s="83">
        <v>8</v>
      </c>
      <c r="E13" s="37">
        <v>88</v>
      </c>
      <c r="F13" s="101" t="s">
        <v>4</v>
      </c>
      <c r="G13" s="102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56"/>
      <c r="M13" s="93"/>
      <c r="N13" s="85"/>
      <c r="O13" s="69"/>
      <c r="P13" s="88">
        <v>0.003472222222222222</v>
      </c>
      <c r="Q13" s="87"/>
      <c r="R13" s="89">
        <f t="shared" si="0"/>
        <v>-0.003472222222222222</v>
      </c>
      <c r="S13" s="88">
        <f t="shared" si="1"/>
        <v>0</v>
      </c>
      <c r="T13" s="88">
        <v>0.003472222222222222</v>
      </c>
      <c r="U13" s="87"/>
      <c r="V13" s="89">
        <f t="shared" si="2"/>
        <v>-0.003472222222222222</v>
      </c>
      <c r="W13" s="88">
        <f t="shared" si="3"/>
        <v>0</v>
      </c>
      <c r="X13" s="88">
        <v>0.003472222222222222</v>
      </c>
      <c r="Y13" s="87"/>
      <c r="Z13" s="89">
        <f t="shared" si="4"/>
        <v>-0.003472222222222222</v>
      </c>
      <c r="AA13" s="88">
        <f t="shared" si="5"/>
        <v>0</v>
      </c>
      <c r="AB13" s="88">
        <v>0.003472222222222222</v>
      </c>
      <c r="AC13" s="87"/>
      <c r="AD13" s="89">
        <f t="shared" si="6"/>
        <v>-0.003472222222222222</v>
      </c>
      <c r="AE13" s="88">
        <f t="shared" si="7"/>
        <v>-0.013888888888888888</v>
      </c>
      <c r="AF13" s="69">
        <v>0</v>
      </c>
      <c r="AG13" s="89">
        <f t="shared" si="8"/>
        <v>-0.013888888888888888</v>
      </c>
      <c r="AH13" s="90"/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/>
      <c r="O14" s="69"/>
      <c r="P14" s="88">
        <v>0.003472222222222222</v>
      </c>
      <c r="Q14" s="87"/>
      <c r="R14" s="89">
        <f t="shared" si="0"/>
        <v>-0.003472222222222222</v>
      </c>
      <c r="S14" s="88">
        <f t="shared" si="1"/>
        <v>0</v>
      </c>
      <c r="T14" s="88">
        <v>0.003472222222222222</v>
      </c>
      <c r="U14" s="87"/>
      <c r="V14" s="89">
        <f t="shared" si="2"/>
        <v>-0.003472222222222222</v>
      </c>
      <c r="W14" s="88">
        <f t="shared" si="3"/>
        <v>0</v>
      </c>
      <c r="X14" s="88">
        <v>0.003472222222222222</v>
      </c>
      <c r="Y14" s="87"/>
      <c r="Z14" s="89">
        <f t="shared" si="4"/>
        <v>-0.003472222222222222</v>
      </c>
      <c r="AA14" s="88">
        <f t="shared" si="5"/>
        <v>0</v>
      </c>
      <c r="AB14" s="88">
        <v>0</v>
      </c>
      <c r="AC14" s="87"/>
      <c r="AD14" s="89">
        <f t="shared" si="6"/>
        <v>0</v>
      </c>
      <c r="AE14" s="88">
        <f t="shared" si="7"/>
        <v>-0.010416666666666666</v>
      </c>
      <c r="AF14" s="69">
        <v>0</v>
      </c>
      <c r="AG14" s="89">
        <f t="shared" si="8"/>
        <v>-0.010416666666666666</v>
      </c>
      <c r="AH14" s="90"/>
      <c r="AI14" s="94"/>
    </row>
    <row r="15" spans="1:34" ht="30.75" customHeight="1" thickBot="1">
      <c r="A15" s="132" t="s">
        <v>152</v>
      </c>
      <c r="B15" s="133">
        <v>300</v>
      </c>
      <c r="C15" s="91">
        <v>104.6</v>
      </c>
      <c r="D15" s="83">
        <v>20</v>
      </c>
      <c r="E15" s="37">
        <v>17</v>
      </c>
      <c r="F15" s="43" t="s">
        <v>3</v>
      </c>
      <c r="G15" s="37" t="s">
        <v>29</v>
      </c>
      <c r="H15" s="37" t="s">
        <v>30</v>
      </c>
      <c r="I15" s="134" t="s">
        <v>26</v>
      </c>
      <c r="J15" s="133" t="str">
        <f>IF(N15&gt;=27759,"Nil",+IF(N15&gt;=24838,"B6",+IF(N15&lt;=24837,"B4","Nil")))</f>
        <v>B4</v>
      </c>
      <c r="K15" s="133"/>
      <c r="L15" s="56"/>
      <c r="M15" s="93"/>
      <c r="N15" s="93"/>
      <c r="O15" s="69"/>
      <c r="P15" s="88">
        <v>0.003472222222222222</v>
      </c>
      <c r="Q15" s="87"/>
      <c r="R15" s="89">
        <f t="shared" si="0"/>
        <v>-0.003472222222222222</v>
      </c>
      <c r="S15" s="88">
        <f t="shared" si="1"/>
        <v>0</v>
      </c>
      <c r="T15" s="88">
        <v>0.003472222222222222</v>
      </c>
      <c r="U15" s="87"/>
      <c r="V15" s="89">
        <f t="shared" si="2"/>
        <v>-0.003472222222222222</v>
      </c>
      <c r="W15" s="88">
        <f t="shared" si="3"/>
        <v>0</v>
      </c>
      <c r="X15" s="88">
        <v>0.003472222222222222</v>
      </c>
      <c r="Y15" s="87"/>
      <c r="Z15" s="89">
        <f t="shared" si="4"/>
        <v>-0.003472222222222222</v>
      </c>
      <c r="AA15" s="88">
        <f t="shared" si="5"/>
        <v>0</v>
      </c>
      <c r="AB15" s="88">
        <v>0</v>
      </c>
      <c r="AC15" s="87"/>
      <c r="AD15" s="89">
        <f t="shared" si="6"/>
        <v>0</v>
      </c>
      <c r="AE15" s="88">
        <f t="shared" si="7"/>
        <v>-0.010416666666666666</v>
      </c>
      <c r="AF15" s="69">
        <v>0</v>
      </c>
      <c r="AG15" s="89">
        <f t="shared" si="8"/>
        <v>-0.010416666666666666</v>
      </c>
      <c r="AH15" s="90"/>
    </row>
    <row r="16" spans="1:34" ht="30.75" customHeight="1">
      <c r="A16" s="33" t="s">
        <v>22</v>
      </c>
      <c r="B16" s="34">
        <v>350</v>
      </c>
      <c r="C16" s="91">
        <v>105.4</v>
      </c>
      <c r="D16" s="83">
        <v>3</v>
      </c>
      <c r="E16" s="37">
        <v>827</v>
      </c>
      <c r="F16" s="101" t="s">
        <v>76</v>
      </c>
      <c r="G16" s="102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93"/>
      <c r="O16" s="86"/>
      <c r="P16" s="88">
        <v>0.003472222222222222</v>
      </c>
      <c r="Q16" s="87"/>
      <c r="R16" s="89">
        <f t="shared" si="0"/>
        <v>-0.003472222222222222</v>
      </c>
      <c r="S16" s="88">
        <f t="shared" si="1"/>
        <v>0</v>
      </c>
      <c r="T16" s="88">
        <v>0.003472222222222222</v>
      </c>
      <c r="U16" s="87"/>
      <c r="V16" s="89">
        <f t="shared" si="2"/>
        <v>-0.003472222222222222</v>
      </c>
      <c r="W16" s="88">
        <f t="shared" si="3"/>
        <v>0</v>
      </c>
      <c r="X16" s="88">
        <v>0.003472222222222222</v>
      </c>
      <c r="Y16" s="87"/>
      <c r="Z16" s="89">
        <f t="shared" si="4"/>
        <v>-0.003472222222222222</v>
      </c>
      <c r="AA16" s="88">
        <f t="shared" si="5"/>
        <v>0</v>
      </c>
      <c r="AB16" s="88">
        <v>0</v>
      </c>
      <c r="AC16" s="87"/>
      <c r="AD16" s="89">
        <f t="shared" si="6"/>
        <v>0</v>
      </c>
      <c r="AE16" s="88">
        <f t="shared" si="7"/>
        <v>-0.010416666666666666</v>
      </c>
      <c r="AF16" s="69">
        <v>0</v>
      </c>
      <c r="AG16" s="89">
        <f t="shared" si="8"/>
        <v>-0.010416666666666666</v>
      </c>
      <c r="AH16" s="90"/>
    </row>
    <row r="17" spans="1:34" ht="30.75" customHeight="1" thickBo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/>
      <c r="O17" s="69"/>
      <c r="P17" s="88">
        <v>0.003472222222222222</v>
      </c>
      <c r="Q17" s="87"/>
      <c r="R17" s="89">
        <f t="shared" si="0"/>
        <v>-0.003472222222222222</v>
      </c>
      <c r="S17" s="88">
        <f t="shared" si="1"/>
        <v>0</v>
      </c>
      <c r="T17" s="88">
        <v>0.003472222222222222</v>
      </c>
      <c r="U17" s="87"/>
      <c r="V17" s="89">
        <f t="shared" si="2"/>
        <v>-0.003472222222222222</v>
      </c>
      <c r="W17" s="88">
        <f t="shared" si="3"/>
        <v>0</v>
      </c>
      <c r="X17" s="88">
        <v>0.003472222222222222</v>
      </c>
      <c r="Y17" s="87"/>
      <c r="Z17" s="89">
        <f t="shared" si="4"/>
        <v>-0.003472222222222222</v>
      </c>
      <c r="AA17" s="88">
        <f t="shared" si="5"/>
        <v>0</v>
      </c>
      <c r="AB17" s="88">
        <v>0</v>
      </c>
      <c r="AC17" s="87"/>
      <c r="AD17" s="89">
        <f t="shared" si="6"/>
        <v>0</v>
      </c>
      <c r="AE17" s="88">
        <f t="shared" si="7"/>
        <v>-0.010416666666666666</v>
      </c>
      <c r="AF17" s="69">
        <v>0</v>
      </c>
      <c r="AG17" s="89">
        <f t="shared" si="8"/>
        <v>-0.010416666666666666</v>
      </c>
      <c r="AH17" s="90"/>
    </row>
    <row r="18" spans="1:34" ht="30.75" customHeight="1">
      <c r="A18" s="33" t="s">
        <v>22</v>
      </c>
      <c r="B18" s="34">
        <v>300</v>
      </c>
      <c r="C18" s="91">
        <v>103.7</v>
      </c>
      <c r="D18" s="83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93"/>
      <c r="O18" s="69"/>
      <c r="P18" s="88">
        <v>0.003472222222222222</v>
      </c>
      <c r="Q18" s="87"/>
      <c r="R18" s="89">
        <f t="shared" si="0"/>
        <v>-0.003472222222222222</v>
      </c>
      <c r="S18" s="88">
        <f t="shared" si="1"/>
        <v>0</v>
      </c>
      <c r="T18" s="88">
        <v>0.003472222222222222</v>
      </c>
      <c r="U18" s="87"/>
      <c r="V18" s="89">
        <f t="shared" si="2"/>
        <v>-0.003472222222222222</v>
      </c>
      <c r="W18" s="88">
        <f t="shared" si="3"/>
        <v>0</v>
      </c>
      <c r="X18" s="88">
        <v>0.003472222222222222</v>
      </c>
      <c r="Y18" s="87"/>
      <c r="Z18" s="89">
        <f t="shared" si="4"/>
        <v>-0.003472222222222222</v>
      </c>
      <c r="AA18" s="88">
        <f t="shared" si="5"/>
        <v>0</v>
      </c>
      <c r="AB18" s="88">
        <v>0</v>
      </c>
      <c r="AC18" s="87"/>
      <c r="AD18" s="89">
        <f t="shared" si="6"/>
        <v>0</v>
      </c>
      <c r="AE18" s="88">
        <f t="shared" si="7"/>
        <v>-0.010416666666666666</v>
      </c>
      <c r="AF18" s="69">
        <v>0</v>
      </c>
      <c r="AG18" s="89">
        <f t="shared" si="8"/>
        <v>-0.010416666666666666</v>
      </c>
      <c r="AH18" s="90"/>
    </row>
    <row r="19" spans="1:34" ht="30.75" customHeight="1" thickBo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/>
      <c r="O19" s="69"/>
      <c r="P19" s="88">
        <v>0.003472222222222222</v>
      </c>
      <c r="Q19" s="87"/>
      <c r="R19" s="89">
        <f t="shared" si="0"/>
        <v>-0.003472222222222222</v>
      </c>
      <c r="S19" s="88">
        <f t="shared" si="1"/>
        <v>0</v>
      </c>
      <c r="T19" s="88">
        <v>0.003472222222222222</v>
      </c>
      <c r="U19" s="87"/>
      <c r="V19" s="89">
        <f t="shared" si="2"/>
        <v>-0.003472222222222222</v>
      </c>
      <c r="W19" s="88">
        <f t="shared" si="3"/>
        <v>0</v>
      </c>
      <c r="X19" s="88">
        <v>0.003472222222222222</v>
      </c>
      <c r="Y19" s="87"/>
      <c r="Z19" s="89">
        <f t="shared" si="4"/>
        <v>-0.003472222222222222</v>
      </c>
      <c r="AA19" s="88">
        <f t="shared" si="5"/>
        <v>0</v>
      </c>
      <c r="AB19" s="88">
        <v>0</v>
      </c>
      <c r="AC19" s="87"/>
      <c r="AD19" s="89">
        <f t="shared" si="6"/>
        <v>0</v>
      </c>
      <c r="AE19" s="88">
        <f t="shared" si="7"/>
        <v>-0.010416666666666666</v>
      </c>
      <c r="AF19" s="69">
        <v>0</v>
      </c>
      <c r="AG19" s="89">
        <f t="shared" si="8"/>
        <v>-0.010416666666666666</v>
      </c>
      <c r="AH19" s="90"/>
    </row>
    <row r="20" spans="1:35" ht="30.75" customHeight="1">
      <c r="A20" s="33" t="s">
        <v>28</v>
      </c>
      <c r="B20" s="34">
        <v>450</v>
      </c>
      <c r="C20" s="91">
        <v>105.3</v>
      </c>
      <c r="D20" s="83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93"/>
      <c r="O20" s="69"/>
      <c r="P20" s="88">
        <v>0.003472222222222222</v>
      </c>
      <c r="Q20" s="87"/>
      <c r="R20" s="89">
        <f t="shared" si="0"/>
        <v>-0.003472222222222222</v>
      </c>
      <c r="S20" s="88">
        <f t="shared" si="1"/>
        <v>0</v>
      </c>
      <c r="T20" s="88">
        <v>0.003472222222222222</v>
      </c>
      <c r="U20" s="87"/>
      <c r="V20" s="89">
        <f t="shared" si="2"/>
        <v>-0.003472222222222222</v>
      </c>
      <c r="W20" s="88">
        <f t="shared" si="3"/>
        <v>0</v>
      </c>
      <c r="X20" s="88">
        <v>0.003472222222222222</v>
      </c>
      <c r="Y20" s="87"/>
      <c r="Z20" s="89">
        <f t="shared" si="4"/>
        <v>-0.003472222222222222</v>
      </c>
      <c r="AA20" s="88">
        <f t="shared" si="5"/>
        <v>0</v>
      </c>
      <c r="AB20" s="88">
        <v>0</v>
      </c>
      <c r="AC20" s="87"/>
      <c r="AD20" s="89">
        <f t="shared" si="6"/>
        <v>0</v>
      </c>
      <c r="AE20" s="88">
        <f t="shared" si="7"/>
        <v>-0.010416666666666666</v>
      </c>
      <c r="AF20" s="69">
        <v>0</v>
      </c>
      <c r="AG20" s="89">
        <f t="shared" si="8"/>
        <v>-0.010416666666666666</v>
      </c>
      <c r="AH20" s="90"/>
      <c r="AI20" s="94"/>
    </row>
    <row r="21" spans="1:34" ht="30.75" customHeight="1" thickBot="1">
      <c r="A21" s="33" t="s">
        <v>28</v>
      </c>
      <c r="B21" s="34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35" t="s">
        <v>26</v>
      </c>
      <c r="J21" s="34" t="s">
        <v>314</v>
      </c>
      <c r="K21" s="34"/>
      <c r="L21" s="37"/>
      <c r="M21" s="93"/>
      <c r="N21" s="85"/>
      <c r="O21" s="86"/>
      <c r="P21" s="88">
        <v>0.003472222222222222</v>
      </c>
      <c r="Q21" s="87"/>
      <c r="R21" s="89">
        <f t="shared" si="0"/>
        <v>-0.003472222222222222</v>
      </c>
      <c r="S21" s="88">
        <f t="shared" si="1"/>
        <v>0</v>
      </c>
      <c r="T21" s="88">
        <v>0.003472222222222222</v>
      </c>
      <c r="U21" s="87"/>
      <c r="V21" s="89">
        <f t="shared" si="2"/>
        <v>-0.003472222222222222</v>
      </c>
      <c r="W21" s="88">
        <f t="shared" si="3"/>
        <v>0</v>
      </c>
      <c r="X21" s="88">
        <v>0.003472222222222222</v>
      </c>
      <c r="Y21" s="87"/>
      <c r="Z21" s="89">
        <f t="shared" si="4"/>
        <v>-0.003472222222222222</v>
      </c>
      <c r="AA21" s="88">
        <f t="shared" si="5"/>
        <v>0</v>
      </c>
      <c r="AB21" s="88">
        <v>0</v>
      </c>
      <c r="AC21" s="87"/>
      <c r="AD21" s="89">
        <f t="shared" si="6"/>
        <v>0</v>
      </c>
      <c r="AE21" s="88">
        <f t="shared" si="7"/>
        <v>-0.010416666666666666</v>
      </c>
      <c r="AF21" s="69">
        <v>0</v>
      </c>
      <c r="AG21" s="89">
        <f t="shared" si="8"/>
        <v>-0.010416666666666666</v>
      </c>
      <c r="AH21" s="90"/>
    </row>
    <row r="22" spans="1:34" ht="30.75" customHeight="1">
      <c r="A22" s="33" t="s">
        <v>22</v>
      </c>
      <c r="B22" s="34">
        <v>250</v>
      </c>
      <c r="C22" s="91">
        <v>104.3</v>
      </c>
      <c r="D22" s="83">
        <v>11</v>
      </c>
      <c r="E22" s="35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93"/>
      <c r="O22" s="86"/>
      <c r="P22" s="88">
        <v>0.003472222222222222</v>
      </c>
      <c r="Q22" s="87"/>
      <c r="R22" s="89">
        <f t="shared" si="0"/>
        <v>-0.003472222222222222</v>
      </c>
      <c r="S22" s="88">
        <f t="shared" si="1"/>
        <v>0</v>
      </c>
      <c r="T22" s="88">
        <v>0.003472222222222222</v>
      </c>
      <c r="U22" s="87"/>
      <c r="V22" s="89">
        <f t="shared" si="2"/>
        <v>-0.003472222222222222</v>
      </c>
      <c r="W22" s="88">
        <f t="shared" si="3"/>
        <v>0</v>
      </c>
      <c r="X22" s="88">
        <v>0.003472222222222222</v>
      </c>
      <c r="Y22" s="87"/>
      <c r="Z22" s="89">
        <f t="shared" si="4"/>
        <v>-0.003472222222222222</v>
      </c>
      <c r="AA22" s="88">
        <f t="shared" si="5"/>
        <v>0</v>
      </c>
      <c r="AB22" s="88">
        <v>0</v>
      </c>
      <c r="AC22" s="87"/>
      <c r="AD22" s="89">
        <f t="shared" si="6"/>
        <v>0</v>
      </c>
      <c r="AE22" s="88">
        <f t="shared" si="7"/>
        <v>-0.010416666666666666</v>
      </c>
      <c r="AF22" s="69">
        <v>0</v>
      </c>
      <c r="AG22" s="89">
        <f t="shared" si="8"/>
        <v>-0.010416666666666666</v>
      </c>
      <c r="AH22" s="90"/>
    </row>
    <row r="23" spans="1:34" ht="30.75" customHeight="1" thickBo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/>
      <c r="O23" s="86"/>
      <c r="P23" s="88">
        <v>0.003472222222222222</v>
      </c>
      <c r="Q23" s="87"/>
      <c r="R23" s="89">
        <f t="shared" si="0"/>
        <v>-0.003472222222222222</v>
      </c>
      <c r="S23" s="88">
        <f t="shared" si="1"/>
        <v>0</v>
      </c>
      <c r="T23" s="88">
        <v>0.003472222222222222</v>
      </c>
      <c r="U23" s="87"/>
      <c r="V23" s="89">
        <f t="shared" si="2"/>
        <v>-0.003472222222222222</v>
      </c>
      <c r="W23" s="88">
        <f t="shared" si="3"/>
        <v>0</v>
      </c>
      <c r="X23" s="88">
        <v>0.003472222222222222</v>
      </c>
      <c r="Y23" s="87"/>
      <c r="Z23" s="89">
        <f t="shared" si="4"/>
        <v>-0.003472222222222222</v>
      </c>
      <c r="AA23" s="88">
        <f t="shared" si="5"/>
        <v>0</v>
      </c>
      <c r="AB23" s="88">
        <v>0</v>
      </c>
      <c r="AC23" s="87"/>
      <c r="AD23" s="89">
        <f t="shared" si="6"/>
        <v>0</v>
      </c>
      <c r="AE23" s="88">
        <f t="shared" si="7"/>
        <v>-0.010416666666666666</v>
      </c>
      <c r="AF23" s="69">
        <v>0</v>
      </c>
      <c r="AG23" s="89">
        <f t="shared" si="8"/>
        <v>-0.010416666666666666</v>
      </c>
      <c r="AH23" s="90"/>
    </row>
    <row r="24" spans="1:34" ht="30.75" customHeight="1">
      <c r="A24" s="33" t="s">
        <v>50</v>
      </c>
      <c r="B24" s="34">
        <v>450</v>
      </c>
      <c r="C24" s="91">
        <v>109.4</v>
      </c>
      <c r="D24" s="83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35" t="s">
        <v>26</v>
      </c>
      <c r="J24" s="34" t="s">
        <v>314</v>
      </c>
      <c r="K24" s="34" t="s">
        <v>26</v>
      </c>
      <c r="L24" s="37"/>
      <c r="M24" s="93"/>
      <c r="N24" s="93"/>
      <c r="O24" s="86"/>
      <c r="P24" s="88">
        <v>0.003472222222222222</v>
      </c>
      <c r="Q24" s="87"/>
      <c r="R24" s="89">
        <f t="shared" si="0"/>
        <v>-0.003472222222222222</v>
      </c>
      <c r="S24" s="88">
        <f t="shared" si="1"/>
        <v>0</v>
      </c>
      <c r="T24" s="88">
        <v>0.003472222222222222</v>
      </c>
      <c r="U24" s="87"/>
      <c r="V24" s="89">
        <f t="shared" si="2"/>
        <v>-0.003472222222222222</v>
      </c>
      <c r="W24" s="88">
        <f t="shared" si="3"/>
        <v>0</v>
      </c>
      <c r="X24" s="88">
        <v>0</v>
      </c>
      <c r="Y24" s="87"/>
      <c r="Z24" s="89">
        <f t="shared" si="4"/>
        <v>0</v>
      </c>
      <c r="AA24" s="88">
        <f t="shared" si="5"/>
        <v>0</v>
      </c>
      <c r="AB24" s="88">
        <v>0</v>
      </c>
      <c r="AC24" s="87"/>
      <c r="AD24" s="89">
        <f t="shared" si="6"/>
        <v>0</v>
      </c>
      <c r="AE24" s="88">
        <f t="shared" si="7"/>
        <v>-0.006944444444444444</v>
      </c>
      <c r="AF24" s="69">
        <v>0</v>
      </c>
      <c r="AG24" s="89">
        <f t="shared" si="8"/>
        <v>-0.006944444444444444</v>
      </c>
      <c r="AH24" s="90"/>
    </row>
    <row r="25" spans="1:34" ht="30.75" customHeight="1">
      <c r="A25" s="33" t="s">
        <v>22</v>
      </c>
      <c r="B25" s="34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35" t="s">
        <v>26</v>
      </c>
      <c r="J25" s="34" t="s">
        <v>314</v>
      </c>
      <c r="K25" s="34" t="s">
        <v>26</v>
      </c>
      <c r="L25" s="37"/>
      <c r="M25" s="93"/>
      <c r="N25" s="85"/>
      <c r="O25" s="86"/>
      <c r="P25" s="88">
        <v>0.003472222222222222</v>
      </c>
      <c r="Q25" s="87"/>
      <c r="R25" s="89">
        <f t="shared" si="0"/>
        <v>-0.003472222222222222</v>
      </c>
      <c r="S25" s="88">
        <f t="shared" si="1"/>
        <v>0</v>
      </c>
      <c r="T25" s="88">
        <v>0.003472222222222222</v>
      </c>
      <c r="U25" s="87"/>
      <c r="V25" s="89">
        <f t="shared" si="2"/>
        <v>-0.003472222222222222</v>
      </c>
      <c r="W25" s="88">
        <f t="shared" si="3"/>
        <v>0</v>
      </c>
      <c r="X25" s="88">
        <v>0</v>
      </c>
      <c r="Y25" s="87"/>
      <c r="Z25" s="89">
        <f t="shared" si="4"/>
        <v>0</v>
      </c>
      <c r="AA25" s="88">
        <f t="shared" si="5"/>
        <v>0</v>
      </c>
      <c r="AB25" s="88">
        <v>0</v>
      </c>
      <c r="AC25" s="87"/>
      <c r="AD25" s="89">
        <f t="shared" si="6"/>
        <v>0</v>
      </c>
      <c r="AE25" s="88">
        <f t="shared" si="7"/>
        <v>-0.006944444444444444</v>
      </c>
      <c r="AF25" s="69">
        <v>0</v>
      </c>
      <c r="AG25" s="89">
        <f t="shared" si="8"/>
        <v>-0.006944444444444444</v>
      </c>
      <c r="AH25" s="90"/>
    </row>
    <row r="26" spans="1:34" ht="30.75" customHeight="1">
      <c r="A26" s="33"/>
      <c r="B26" s="34"/>
      <c r="C26" s="91"/>
      <c r="D26" s="92"/>
      <c r="E26" s="37"/>
      <c r="F26" s="154" t="s">
        <v>325</v>
      </c>
      <c r="G26" s="37"/>
      <c r="H26" s="37"/>
      <c r="I26" s="35"/>
      <c r="J26" s="34"/>
      <c r="K26" s="34"/>
      <c r="L26" s="37"/>
      <c r="M26" s="93"/>
      <c r="N26" s="85"/>
      <c r="O26" s="86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204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155"/>
      <c r="O27" s="69"/>
      <c r="P27" s="88">
        <v>0.003472222222222222</v>
      </c>
      <c r="Q27" s="87"/>
      <c r="R27" s="89">
        <f>Q27-O27-P27</f>
        <v>-0.003472222222222222</v>
      </c>
      <c r="S27" s="88">
        <f>Q27</f>
        <v>0</v>
      </c>
      <c r="T27" s="88">
        <v>0.003472222222222222</v>
      </c>
      <c r="U27" s="87"/>
      <c r="V27" s="89">
        <f>U27-S27-T27</f>
        <v>-0.003472222222222222</v>
      </c>
      <c r="W27" s="88">
        <f>U27</f>
        <v>0</v>
      </c>
      <c r="X27" s="88">
        <v>0.003472222222222222</v>
      </c>
      <c r="Y27" s="87"/>
      <c r="Z27" s="89">
        <f>Y27-W27-X27</f>
        <v>-0.003472222222222222</v>
      </c>
      <c r="AA27" s="88">
        <f>Y27</f>
        <v>0</v>
      </c>
      <c r="AB27" s="88">
        <v>0</v>
      </c>
      <c r="AC27" s="87"/>
      <c r="AD27" s="89">
        <f>AC27-AA27-AB27</f>
        <v>0</v>
      </c>
      <c r="AE27" s="88">
        <f>AD27+Z27+V27+R27</f>
        <v>-0.010416666666666666</v>
      </c>
      <c r="AF27" s="69">
        <v>0</v>
      </c>
      <c r="AG27" s="89">
        <f>AE27+AF27</f>
        <v>-0.010416666666666666</v>
      </c>
      <c r="AH27" s="90"/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/>
      <c r="O28" s="69"/>
      <c r="P28" s="88">
        <v>0.003472222222222222</v>
      </c>
      <c r="Q28" s="87"/>
      <c r="R28" s="89">
        <f>Q28-O28-P28</f>
        <v>-0.003472222222222222</v>
      </c>
      <c r="S28" s="88">
        <f>Q28</f>
        <v>0</v>
      </c>
      <c r="T28" s="88">
        <v>0.003472222222222222</v>
      </c>
      <c r="U28" s="87"/>
      <c r="V28" s="89">
        <f>U28-S28-T28</f>
        <v>-0.003472222222222222</v>
      </c>
      <c r="W28" s="88">
        <f>U28</f>
        <v>0</v>
      </c>
      <c r="X28" s="88">
        <v>0</v>
      </c>
      <c r="Y28" s="87"/>
      <c r="Z28" s="89">
        <f>Y28-W28-X28</f>
        <v>0</v>
      </c>
      <c r="AA28" s="88">
        <f>Y28</f>
        <v>0</v>
      </c>
      <c r="AB28" s="88">
        <v>0</v>
      </c>
      <c r="AC28" s="87"/>
      <c r="AD28" s="89">
        <f>AC28-AA28-AB28</f>
        <v>0</v>
      </c>
      <c r="AE28" s="88">
        <f>AD28+Z28+V28+R28</f>
        <v>-0.006944444444444444</v>
      </c>
      <c r="AF28" s="69">
        <v>0</v>
      </c>
      <c r="AG28" s="89">
        <f>AE28+AF28</f>
        <v>-0.006944444444444444</v>
      </c>
      <c r="AH28" s="90"/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/>
      <c r="O29" s="69"/>
      <c r="P29" s="88">
        <v>0.003472222222222222</v>
      </c>
      <c r="Q29" s="87"/>
      <c r="R29" s="89">
        <f>Q29-O29-P29</f>
        <v>-0.003472222222222222</v>
      </c>
      <c r="S29" s="88">
        <f>Q29</f>
        <v>0</v>
      </c>
      <c r="T29" s="88">
        <v>0.003472222222222222</v>
      </c>
      <c r="U29" s="87"/>
      <c r="V29" s="89">
        <f>U29-S29-T29</f>
        <v>-0.003472222222222222</v>
      </c>
      <c r="W29" s="88">
        <f>U29</f>
        <v>0</v>
      </c>
      <c r="X29" s="88">
        <v>0</v>
      </c>
      <c r="Y29" s="87"/>
      <c r="Z29" s="89">
        <f>Y29-W29-X29</f>
        <v>0</v>
      </c>
      <c r="AA29" s="88">
        <f>Y29</f>
        <v>0</v>
      </c>
      <c r="AB29" s="88">
        <v>0</v>
      </c>
      <c r="AC29" s="87"/>
      <c r="AD29" s="89">
        <f>AC29-AA29-AB29</f>
        <v>0</v>
      </c>
      <c r="AE29" s="88">
        <f>AD29+Z29+V29+R29</f>
        <v>-0.006944444444444444</v>
      </c>
      <c r="AF29" s="87">
        <v>0</v>
      </c>
      <c r="AG29" s="89">
        <f>AE29+AF29</f>
        <v>-0.006944444444444444</v>
      </c>
      <c r="AH29" s="90"/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320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/>
      <c r="O31" s="69"/>
      <c r="P31" s="88">
        <v>0.003472222222222222</v>
      </c>
      <c r="Q31" s="87"/>
      <c r="R31" s="89">
        <f aca="true" t="shared" si="9" ref="R31:R46">Q31-O31-P31</f>
        <v>-0.003472222222222222</v>
      </c>
      <c r="S31" s="88">
        <f aca="true" t="shared" si="10" ref="S31:S36">Q31</f>
        <v>0</v>
      </c>
      <c r="T31" s="88">
        <v>0.003472222222222222</v>
      </c>
      <c r="U31" s="87"/>
      <c r="V31" s="89">
        <f aca="true" t="shared" si="11" ref="V31:V46">U31-S31-T31</f>
        <v>-0.003472222222222222</v>
      </c>
      <c r="W31" s="88">
        <f aca="true" t="shared" si="12" ref="W31:W46">U31</f>
        <v>0</v>
      </c>
      <c r="X31" s="88">
        <v>0.003472222222222222</v>
      </c>
      <c r="Y31" s="87"/>
      <c r="Z31" s="89">
        <f aca="true" t="shared" si="13" ref="Z31:Z46">Y31-W31-X31</f>
        <v>-0.003472222222222222</v>
      </c>
      <c r="AA31" s="88">
        <f aca="true" t="shared" si="14" ref="AA31:AA46">Y31</f>
        <v>0</v>
      </c>
      <c r="AB31" s="88">
        <v>0</v>
      </c>
      <c r="AC31" s="87"/>
      <c r="AD31" s="89">
        <f aca="true" t="shared" si="15" ref="AD31:AD46">AC31-AA31-AB31</f>
        <v>0</v>
      </c>
      <c r="AE31" s="88">
        <f aca="true" t="shared" si="16" ref="AE31:AE46">AD31+Z31+V31+R31</f>
        <v>-0.010416666666666666</v>
      </c>
      <c r="AF31" s="69">
        <v>0</v>
      </c>
      <c r="AG31" s="89">
        <f aca="true" t="shared" si="17" ref="AG31:AG46">AE31+AF31</f>
        <v>-0.010416666666666666</v>
      </c>
      <c r="AH31" s="90"/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/>
      <c r="O32" s="69"/>
      <c r="P32" s="88">
        <v>0.003472222222222222</v>
      </c>
      <c r="Q32" s="87"/>
      <c r="R32" s="89">
        <f t="shared" si="9"/>
        <v>-0.003472222222222222</v>
      </c>
      <c r="S32" s="88">
        <f t="shared" si="10"/>
        <v>0</v>
      </c>
      <c r="T32" s="88">
        <v>0.003472222222222222</v>
      </c>
      <c r="U32" s="87"/>
      <c r="V32" s="89">
        <f t="shared" si="11"/>
        <v>-0.003472222222222222</v>
      </c>
      <c r="W32" s="88">
        <f t="shared" si="12"/>
        <v>0</v>
      </c>
      <c r="X32" s="88">
        <v>0.003472222222222222</v>
      </c>
      <c r="Y32" s="87"/>
      <c r="Z32" s="89">
        <f t="shared" si="13"/>
        <v>-0.003472222222222222</v>
      </c>
      <c r="AA32" s="88">
        <f t="shared" si="14"/>
        <v>0</v>
      </c>
      <c r="AB32" s="88">
        <v>0</v>
      </c>
      <c r="AC32" s="87"/>
      <c r="AD32" s="89">
        <f t="shared" si="15"/>
        <v>0</v>
      </c>
      <c r="AE32" s="88">
        <f t="shared" si="16"/>
        <v>-0.010416666666666666</v>
      </c>
      <c r="AF32" s="87">
        <v>0</v>
      </c>
      <c r="AG32" s="89">
        <f t="shared" si="17"/>
        <v>-0.010416666666666666</v>
      </c>
      <c r="AH32" s="90"/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/>
      <c r="O33" s="69"/>
      <c r="P33" s="88">
        <v>0.003472222222222222</v>
      </c>
      <c r="Q33" s="87"/>
      <c r="R33" s="89">
        <f t="shared" si="9"/>
        <v>-0.003472222222222222</v>
      </c>
      <c r="S33" s="88">
        <f t="shared" si="10"/>
        <v>0</v>
      </c>
      <c r="T33" s="88">
        <v>0.003472222222222222</v>
      </c>
      <c r="U33" s="87"/>
      <c r="V33" s="89">
        <f t="shared" si="11"/>
        <v>-0.003472222222222222</v>
      </c>
      <c r="W33" s="88">
        <f t="shared" si="12"/>
        <v>0</v>
      </c>
      <c r="X33" s="88">
        <v>0.003472222222222222</v>
      </c>
      <c r="Y33" s="87"/>
      <c r="Z33" s="89">
        <f t="shared" si="13"/>
        <v>-0.003472222222222222</v>
      </c>
      <c r="AA33" s="88">
        <f t="shared" si="14"/>
        <v>0</v>
      </c>
      <c r="AB33" s="88">
        <v>0</v>
      </c>
      <c r="AC33" s="87"/>
      <c r="AD33" s="89">
        <f t="shared" si="15"/>
        <v>0</v>
      </c>
      <c r="AE33" s="88">
        <f t="shared" si="16"/>
        <v>-0.010416666666666666</v>
      </c>
      <c r="AF33" s="69">
        <v>0</v>
      </c>
      <c r="AG33" s="89">
        <f t="shared" si="17"/>
        <v>-0.010416666666666666</v>
      </c>
      <c r="AH33" s="90"/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/>
      <c r="O34" s="69"/>
      <c r="P34" s="88">
        <v>0.003472222222222222</v>
      </c>
      <c r="Q34" s="87"/>
      <c r="R34" s="89">
        <f t="shared" si="9"/>
        <v>-0.003472222222222222</v>
      </c>
      <c r="S34" s="88">
        <f t="shared" si="10"/>
        <v>0</v>
      </c>
      <c r="T34" s="88">
        <v>0.003472222222222222</v>
      </c>
      <c r="U34" s="87"/>
      <c r="V34" s="89">
        <f t="shared" si="11"/>
        <v>-0.003472222222222222</v>
      </c>
      <c r="W34" s="88">
        <f t="shared" si="12"/>
        <v>0</v>
      </c>
      <c r="X34" s="88">
        <v>0.003472222222222222</v>
      </c>
      <c r="Y34" s="87"/>
      <c r="Z34" s="89">
        <f t="shared" si="13"/>
        <v>-0.003472222222222222</v>
      </c>
      <c r="AA34" s="88">
        <f t="shared" si="14"/>
        <v>0</v>
      </c>
      <c r="AB34" s="88">
        <v>0</v>
      </c>
      <c r="AC34" s="87"/>
      <c r="AD34" s="89">
        <f t="shared" si="15"/>
        <v>0</v>
      </c>
      <c r="AE34" s="88">
        <f t="shared" si="16"/>
        <v>-0.010416666666666666</v>
      </c>
      <c r="AF34" s="69">
        <v>0</v>
      </c>
      <c r="AG34" s="89">
        <f t="shared" si="17"/>
        <v>-0.010416666666666666</v>
      </c>
      <c r="AH34" s="90"/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/>
      <c r="O35" s="69"/>
      <c r="P35" s="88">
        <v>0.003472222222222222</v>
      </c>
      <c r="Q35" s="87"/>
      <c r="R35" s="89">
        <f t="shared" si="9"/>
        <v>-0.003472222222222222</v>
      </c>
      <c r="S35" s="88">
        <f t="shared" si="10"/>
        <v>0</v>
      </c>
      <c r="T35" s="88">
        <v>0.003472222222222222</v>
      </c>
      <c r="U35" s="87"/>
      <c r="V35" s="89">
        <f t="shared" si="11"/>
        <v>-0.003472222222222222</v>
      </c>
      <c r="W35" s="88">
        <f t="shared" si="12"/>
        <v>0</v>
      </c>
      <c r="X35" s="88">
        <v>0.003472222222222222</v>
      </c>
      <c r="Y35" s="87"/>
      <c r="Z35" s="89">
        <f t="shared" si="13"/>
        <v>-0.003472222222222222</v>
      </c>
      <c r="AA35" s="88">
        <f t="shared" si="14"/>
        <v>0</v>
      </c>
      <c r="AB35" s="88">
        <v>0</v>
      </c>
      <c r="AC35" s="87"/>
      <c r="AD35" s="89">
        <f t="shared" si="15"/>
        <v>0</v>
      </c>
      <c r="AE35" s="88">
        <f t="shared" si="16"/>
        <v>-0.010416666666666666</v>
      </c>
      <c r="AF35" s="69">
        <v>0</v>
      </c>
      <c r="AG35" s="89">
        <f t="shared" si="17"/>
        <v>-0.010416666666666666</v>
      </c>
      <c r="AH35" s="90"/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/>
      <c r="O36" s="69"/>
      <c r="P36" s="88">
        <v>0.003472222222222222</v>
      </c>
      <c r="Q36" s="87"/>
      <c r="R36" s="89">
        <f t="shared" si="9"/>
        <v>-0.003472222222222222</v>
      </c>
      <c r="S36" s="88">
        <f t="shared" si="10"/>
        <v>0</v>
      </c>
      <c r="T36" s="88">
        <v>0.003472222222222222</v>
      </c>
      <c r="U36" s="87"/>
      <c r="V36" s="89">
        <f t="shared" si="11"/>
        <v>-0.003472222222222222</v>
      </c>
      <c r="W36" s="88">
        <f t="shared" si="12"/>
        <v>0</v>
      </c>
      <c r="X36" s="88">
        <v>0.003472222222222222</v>
      </c>
      <c r="Y36" s="87"/>
      <c r="Z36" s="89">
        <f t="shared" si="13"/>
        <v>-0.003472222222222222</v>
      </c>
      <c r="AA36" s="88">
        <f t="shared" si="14"/>
        <v>0</v>
      </c>
      <c r="AB36" s="88">
        <v>0</v>
      </c>
      <c r="AC36" s="87"/>
      <c r="AD36" s="89">
        <f t="shared" si="15"/>
        <v>0</v>
      </c>
      <c r="AE36" s="88">
        <f t="shared" si="16"/>
        <v>-0.010416666666666666</v>
      </c>
      <c r="AF36" s="69">
        <v>0</v>
      </c>
      <c r="AG36" s="89">
        <f t="shared" si="17"/>
        <v>-0.010416666666666666</v>
      </c>
      <c r="AH36" s="90"/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/>
      <c r="O37" s="69"/>
      <c r="P37" s="88">
        <v>0.003472222222222222</v>
      </c>
      <c r="Q37" s="87"/>
      <c r="R37" s="89">
        <f t="shared" si="9"/>
        <v>-0.003472222222222222</v>
      </c>
      <c r="S37" s="88">
        <f>Q36</f>
        <v>0</v>
      </c>
      <c r="T37" s="88">
        <v>0.003472222222222222</v>
      </c>
      <c r="U37" s="87"/>
      <c r="V37" s="89">
        <f t="shared" si="11"/>
        <v>-0.003472222222222222</v>
      </c>
      <c r="W37" s="88">
        <f t="shared" si="12"/>
        <v>0</v>
      </c>
      <c r="X37" s="88">
        <v>0.003472222222222222</v>
      </c>
      <c r="Y37" s="87"/>
      <c r="Z37" s="89">
        <f t="shared" si="13"/>
        <v>-0.003472222222222222</v>
      </c>
      <c r="AA37" s="88">
        <f t="shared" si="14"/>
        <v>0</v>
      </c>
      <c r="AB37" s="88">
        <v>0</v>
      </c>
      <c r="AC37" s="87"/>
      <c r="AD37" s="89">
        <f t="shared" si="15"/>
        <v>0</v>
      </c>
      <c r="AE37" s="88">
        <f t="shared" si="16"/>
        <v>-0.010416666666666666</v>
      </c>
      <c r="AF37" s="69">
        <v>0</v>
      </c>
      <c r="AG37" s="89">
        <f t="shared" si="17"/>
        <v>-0.010416666666666666</v>
      </c>
      <c r="AH37" s="90"/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/>
      <c r="O38" s="69"/>
      <c r="P38" s="88">
        <v>0.003472222222222222</v>
      </c>
      <c r="Q38" s="87"/>
      <c r="R38" s="89">
        <f t="shared" si="9"/>
        <v>-0.003472222222222222</v>
      </c>
      <c r="S38" s="88">
        <f aca="true" t="shared" si="18" ref="S38:S46">Q38</f>
        <v>0</v>
      </c>
      <c r="T38" s="88">
        <v>0.003472222222222222</v>
      </c>
      <c r="U38" s="87"/>
      <c r="V38" s="89">
        <f t="shared" si="11"/>
        <v>-0.003472222222222222</v>
      </c>
      <c r="W38" s="88">
        <f t="shared" si="12"/>
        <v>0</v>
      </c>
      <c r="X38" s="88">
        <v>0.003472222222222222</v>
      </c>
      <c r="Y38" s="87"/>
      <c r="Z38" s="89">
        <f t="shared" si="13"/>
        <v>-0.003472222222222222</v>
      </c>
      <c r="AA38" s="88">
        <f t="shared" si="14"/>
        <v>0</v>
      </c>
      <c r="AB38" s="88">
        <v>0</v>
      </c>
      <c r="AC38" s="87"/>
      <c r="AD38" s="89">
        <f t="shared" si="15"/>
        <v>0</v>
      </c>
      <c r="AE38" s="88">
        <f t="shared" si="16"/>
        <v>-0.010416666666666666</v>
      </c>
      <c r="AF38" s="69">
        <v>0</v>
      </c>
      <c r="AG38" s="89">
        <f t="shared" si="17"/>
        <v>-0.010416666666666666</v>
      </c>
      <c r="AH38" s="90"/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/>
      <c r="O39" s="69"/>
      <c r="P39" s="88">
        <v>0.003472222222222222</v>
      </c>
      <c r="Q39" s="87"/>
      <c r="R39" s="89">
        <f t="shared" si="9"/>
        <v>-0.003472222222222222</v>
      </c>
      <c r="S39" s="88">
        <f t="shared" si="18"/>
        <v>0</v>
      </c>
      <c r="T39" s="88">
        <v>0.003472222222222222</v>
      </c>
      <c r="U39" s="87"/>
      <c r="V39" s="89">
        <f t="shared" si="11"/>
        <v>-0.003472222222222222</v>
      </c>
      <c r="W39" s="88">
        <f t="shared" si="12"/>
        <v>0</v>
      </c>
      <c r="X39" s="88">
        <v>0.003472222222222222</v>
      </c>
      <c r="Y39" s="87"/>
      <c r="Z39" s="89">
        <f t="shared" si="13"/>
        <v>-0.003472222222222222</v>
      </c>
      <c r="AA39" s="88">
        <f t="shared" si="14"/>
        <v>0</v>
      </c>
      <c r="AB39" s="88">
        <v>0</v>
      </c>
      <c r="AC39" s="87"/>
      <c r="AD39" s="89">
        <f t="shared" si="15"/>
        <v>0</v>
      </c>
      <c r="AE39" s="88">
        <f t="shared" si="16"/>
        <v>-0.010416666666666666</v>
      </c>
      <c r="AF39" s="69">
        <v>0</v>
      </c>
      <c r="AG39" s="89">
        <f t="shared" si="17"/>
        <v>-0.010416666666666666</v>
      </c>
      <c r="AH39" s="90"/>
    </row>
    <row r="40" spans="1:34" ht="30.75" customHeight="1">
      <c r="A40" s="132" t="s">
        <v>50</v>
      </c>
      <c r="B40" s="133">
        <v>650</v>
      </c>
      <c r="C40" s="91">
        <v>108.6</v>
      </c>
      <c r="D40" s="92">
        <v>28</v>
      </c>
      <c r="E40" s="37" t="s">
        <v>242</v>
      </c>
      <c r="F40" s="43" t="s">
        <v>239</v>
      </c>
      <c r="G40" s="37" t="s">
        <v>23</v>
      </c>
      <c r="H40" s="37" t="s">
        <v>24</v>
      </c>
      <c r="I40" s="134" t="s">
        <v>238</v>
      </c>
      <c r="J40" s="133" t="s">
        <v>314</v>
      </c>
      <c r="K40" s="133" t="s">
        <v>235</v>
      </c>
      <c r="L40" s="37"/>
      <c r="M40" s="93"/>
      <c r="N40" s="93"/>
      <c r="O40" s="69"/>
      <c r="P40" s="88">
        <v>0.003472222222222222</v>
      </c>
      <c r="Q40" s="87"/>
      <c r="R40" s="89">
        <f t="shared" si="9"/>
        <v>-0.003472222222222222</v>
      </c>
      <c r="S40" s="88">
        <f t="shared" si="18"/>
        <v>0</v>
      </c>
      <c r="T40" s="88">
        <v>0.003472222222222222</v>
      </c>
      <c r="U40" s="87"/>
      <c r="V40" s="89">
        <f t="shared" si="11"/>
        <v>-0.003472222222222222</v>
      </c>
      <c r="W40" s="88">
        <f t="shared" si="12"/>
        <v>0</v>
      </c>
      <c r="X40" s="88">
        <v>0.003472222222222222</v>
      </c>
      <c r="Y40" s="87"/>
      <c r="Z40" s="89">
        <f t="shared" si="13"/>
        <v>-0.003472222222222222</v>
      </c>
      <c r="AA40" s="88">
        <f t="shared" si="14"/>
        <v>0</v>
      </c>
      <c r="AB40" s="88">
        <v>0</v>
      </c>
      <c r="AC40" s="87"/>
      <c r="AD40" s="89">
        <f t="shared" si="15"/>
        <v>0</v>
      </c>
      <c r="AE40" s="88">
        <f t="shared" si="16"/>
        <v>-0.010416666666666666</v>
      </c>
      <c r="AF40" s="87">
        <v>0</v>
      </c>
      <c r="AG40" s="89">
        <f t="shared" si="17"/>
        <v>-0.010416666666666666</v>
      </c>
      <c r="AH40" s="90"/>
    </row>
    <row r="41" spans="1:34" ht="30.75" customHeight="1">
      <c r="A41" s="132" t="s">
        <v>28</v>
      </c>
      <c r="B41" s="133">
        <v>250</v>
      </c>
      <c r="C41" s="91"/>
      <c r="D41" s="92">
        <v>33</v>
      </c>
      <c r="E41" s="134">
        <v>34</v>
      </c>
      <c r="F41" s="43" t="s">
        <v>73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/>
      <c r="O41" s="69"/>
      <c r="P41" s="88">
        <v>0.003472222222222222</v>
      </c>
      <c r="Q41" s="87"/>
      <c r="R41" s="89">
        <f t="shared" si="9"/>
        <v>-0.003472222222222222</v>
      </c>
      <c r="S41" s="88">
        <f t="shared" si="18"/>
        <v>0</v>
      </c>
      <c r="T41" s="88">
        <v>0.003472222222222222</v>
      </c>
      <c r="U41" s="87"/>
      <c r="V41" s="89">
        <f t="shared" si="11"/>
        <v>-0.003472222222222222</v>
      </c>
      <c r="W41" s="88">
        <f t="shared" si="12"/>
        <v>0</v>
      </c>
      <c r="X41" s="88">
        <v>0.003472222222222222</v>
      </c>
      <c r="Y41" s="87"/>
      <c r="Z41" s="89">
        <f t="shared" si="13"/>
        <v>-0.003472222222222222</v>
      </c>
      <c r="AA41" s="88">
        <f t="shared" si="14"/>
        <v>0</v>
      </c>
      <c r="AB41" s="88">
        <v>0</v>
      </c>
      <c r="AC41" s="87"/>
      <c r="AD41" s="89">
        <f t="shared" si="15"/>
        <v>0</v>
      </c>
      <c r="AE41" s="88">
        <f t="shared" si="16"/>
        <v>-0.010416666666666666</v>
      </c>
      <c r="AF41" s="69">
        <v>0</v>
      </c>
      <c r="AG41" s="89">
        <f t="shared" si="17"/>
        <v>-0.010416666666666666</v>
      </c>
      <c r="AH41" s="90"/>
    </row>
    <row r="42" spans="1:34" ht="30.75" customHeight="1">
      <c r="A42" s="132" t="s">
        <v>22</v>
      </c>
      <c r="B42" s="133">
        <v>300</v>
      </c>
      <c r="C42" s="91">
        <v>105.3</v>
      </c>
      <c r="D42" s="92">
        <v>25</v>
      </c>
      <c r="E42" s="134">
        <v>137</v>
      </c>
      <c r="F42" s="43" t="s">
        <v>123</v>
      </c>
      <c r="G42" s="37" t="s">
        <v>23</v>
      </c>
      <c r="H42" s="37" t="s">
        <v>112</v>
      </c>
      <c r="I42" s="134" t="s">
        <v>238</v>
      </c>
      <c r="J42" s="133" t="s">
        <v>314</v>
      </c>
      <c r="K42" s="133"/>
      <c r="L42" s="37"/>
      <c r="M42" s="93"/>
      <c r="N42" s="93"/>
      <c r="O42" s="69"/>
      <c r="P42" s="88">
        <v>0.003472222222222222</v>
      </c>
      <c r="Q42" s="87"/>
      <c r="R42" s="89">
        <f t="shared" si="9"/>
        <v>-0.003472222222222222</v>
      </c>
      <c r="S42" s="88">
        <f t="shared" si="18"/>
        <v>0</v>
      </c>
      <c r="T42" s="88">
        <v>0.003472222222222222</v>
      </c>
      <c r="U42" s="87"/>
      <c r="V42" s="89">
        <f t="shared" si="11"/>
        <v>-0.003472222222222222</v>
      </c>
      <c r="W42" s="88">
        <f t="shared" si="12"/>
        <v>0</v>
      </c>
      <c r="X42" s="88">
        <v>0.003472222222222222</v>
      </c>
      <c r="Y42" s="87"/>
      <c r="Z42" s="89">
        <f t="shared" si="13"/>
        <v>-0.003472222222222222</v>
      </c>
      <c r="AA42" s="88">
        <f t="shared" si="14"/>
        <v>0</v>
      </c>
      <c r="AB42" s="88">
        <v>0</v>
      </c>
      <c r="AC42" s="87"/>
      <c r="AD42" s="89">
        <f t="shared" si="15"/>
        <v>0</v>
      </c>
      <c r="AE42" s="88">
        <f t="shared" si="16"/>
        <v>-0.010416666666666666</v>
      </c>
      <c r="AF42" s="87">
        <v>0</v>
      </c>
      <c r="AG42" s="89">
        <f t="shared" si="17"/>
        <v>-0.010416666666666666</v>
      </c>
      <c r="AH42" s="90"/>
    </row>
    <row r="43" spans="1:34" ht="30.75" customHeight="1">
      <c r="A43" s="132" t="s">
        <v>22</v>
      </c>
      <c r="B43" s="133">
        <v>350</v>
      </c>
      <c r="C43" s="91">
        <v>109.2</v>
      </c>
      <c r="D43" s="35">
        <v>34</v>
      </c>
      <c r="E43" s="37">
        <v>723</v>
      </c>
      <c r="F43" s="43" t="s">
        <v>237</v>
      </c>
      <c r="G43" s="37" t="s">
        <v>23</v>
      </c>
      <c r="H43" s="37" t="s">
        <v>24</v>
      </c>
      <c r="I43" s="134" t="s">
        <v>238</v>
      </c>
      <c r="J43" s="133" t="s">
        <v>314</v>
      </c>
      <c r="K43" s="133" t="s">
        <v>235</v>
      </c>
      <c r="L43" s="37"/>
      <c r="M43" s="93"/>
      <c r="N43" s="93"/>
      <c r="O43" s="69"/>
      <c r="P43" s="88">
        <v>0.003472222222222222</v>
      </c>
      <c r="Q43" s="87"/>
      <c r="R43" s="89">
        <f t="shared" si="9"/>
        <v>-0.003472222222222222</v>
      </c>
      <c r="S43" s="88">
        <f t="shared" si="18"/>
        <v>0</v>
      </c>
      <c r="T43" s="88">
        <v>0.003472222222222222</v>
      </c>
      <c r="U43" s="87"/>
      <c r="V43" s="89">
        <f t="shared" si="11"/>
        <v>-0.003472222222222222</v>
      </c>
      <c r="W43" s="88">
        <f t="shared" si="12"/>
        <v>0</v>
      </c>
      <c r="X43" s="88">
        <v>0.003472222222222222</v>
      </c>
      <c r="Y43" s="87"/>
      <c r="Z43" s="89">
        <f t="shared" si="13"/>
        <v>-0.003472222222222222</v>
      </c>
      <c r="AA43" s="88">
        <f t="shared" si="14"/>
        <v>0</v>
      </c>
      <c r="AB43" s="88">
        <v>0</v>
      </c>
      <c r="AC43" s="87"/>
      <c r="AD43" s="89">
        <f t="shared" si="15"/>
        <v>0</v>
      </c>
      <c r="AE43" s="88">
        <f t="shared" si="16"/>
        <v>-0.010416666666666666</v>
      </c>
      <c r="AF43" s="69">
        <v>0</v>
      </c>
      <c r="AG43" s="89">
        <f t="shared" si="17"/>
        <v>-0.010416666666666666</v>
      </c>
      <c r="AH43" s="90"/>
    </row>
    <row r="44" spans="1:34" ht="30.75" customHeight="1" thickBot="1">
      <c r="A44" s="132" t="s">
        <v>197</v>
      </c>
      <c r="B44" s="133">
        <v>200</v>
      </c>
      <c r="C44" s="91">
        <v>104.8</v>
      </c>
      <c r="D44" s="92">
        <v>29</v>
      </c>
      <c r="E44" s="37">
        <v>131</v>
      </c>
      <c r="F44" s="43" t="s">
        <v>198</v>
      </c>
      <c r="G44" s="37" t="s">
        <v>23</v>
      </c>
      <c r="H44" s="37" t="s">
        <v>112</v>
      </c>
      <c r="I44" s="134" t="s">
        <v>238</v>
      </c>
      <c r="J44" s="133" t="s">
        <v>41</v>
      </c>
      <c r="K44" s="133"/>
      <c r="L44" s="37"/>
      <c r="M44" s="93"/>
      <c r="N44" s="93"/>
      <c r="O44" s="69"/>
      <c r="P44" s="88">
        <v>0.003472222222222222</v>
      </c>
      <c r="Q44" s="87"/>
      <c r="R44" s="89">
        <f t="shared" si="9"/>
        <v>-0.003472222222222222</v>
      </c>
      <c r="S44" s="88">
        <f t="shared" si="18"/>
        <v>0</v>
      </c>
      <c r="T44" s="88">
        <v>0.003472222222222222</v>
      </c>
      <c r="U44" s="87"/>
      <c r="V44" s="89">
        <f t="shared" si="11"/>
        <v>-0.003472222222222222</v>
      </c>
      <c r="W44" s="88">
        <f t="shared" si="12"/>
        <v>0</v>
      </c>
      <c r="X44" s="88">
        <v>0</v>
      </c>
      <c r="Y44" s="87"/>
      <c r="Z44" s="89">
        <f t="shared" si="13"/>
        <v>0</v>
      </c>
      <c r="AA44" s="88">
        <f t="shared" si="14"/>
        <v>0</v>
      </c>
      <c r="AB44" s="88">
        <v>0</v>
      </c>
      <c r="AC44" s="87"/>
      <c r="AD44" s="89">
        <f t="shared" si="15"/>
        <v>0</v>
      </c>
      <c r="AE44" s="88">
        <f t="shared" si="16"/>
        <v>-0.006944444444444444</v>
      </c>
      <c r="AF44" s="69">
        <v>0</v>
      </c>
      <c r="AG44" s="89">
        <f t="shared" si="17"/>
        <v>-0.006944444444444444</v>
      </c>
      <c r="AH44" s="90"/>
    </row>
    <row r="45" spans="1:34" ht="30.75" customHeight="1">
      <c r="A45" s="33" t="s">
        <v>22</v>
      </c>
      <c r="B45" s="34">
        <v>300</v>
      </c>
      <c r="C45" s="91">
        <v>107.7</v>
      </c>
      <c r="D45" s="83">
        <v>7</v>
      </c>
      <c r="E45" s="37">
        <v>136</v>
      </c>
      <c r="F45" s="101" t="s">
        <v>113</v>
      </c>
      <c r="G45" s="102" t="s">
        <v>23</v>
      </c>
      <c r="H45" s="37" t="s">
        <v>112</v>
      </c>
      <c r="I45" s="35" t="s">
        <v>238</v>
      </c>
      <c r="J45" s="34" t="s">
        <v>315</v>
      </c>
      <c r="K45" s="37"/>
      <c r="L45" s="37"/>
      <c r="M45" s="93"/>
      <c r="N45" s="93"/>
      <c r="O45" s="69"/>
      <c r="P45" s="88">
        <v>0.003472222222222222</v>
      </c>
      <c r="Q45" s="87"/>
      <c r="R45" s="89">
        <f t="shared" si="9"/>
        <v>-0.003472222222222222</v>
      </c>
      <c r="S45" s="88">
        <f t="shared" si="18"/>
        <v>0</v>
      </c>
      <c r="T45" s="88">
        <v>0.003472222222222222</v>
      </c>
      <c r="U45" s="87"/>
      <c r="V45" s="89">
        <f t="shared" si="11"/>
        <v>-0.003472222222222222</v>
      </c>
      <c r="W45" s="88">
        <f t="shared" si="12"/>
        <v>0</v>
      </c>
      <c r="X45" s="88">
        <v>0.003472222222222222</v>
      </c>
      <c r="Y45" s="87"/>
      <c r="Z45" s="89">
        <f t="shared" si="13"/>
        <v>-0.003472222222222222</v>
      </c>
      <c r="AA45" s="88">
        <f t="shared" si="14"/>
        <v>0</v>
      </c>
      <c r="AB45" s="88">
        <v>0</v>
      </c>
      <c r="AC45" s="87"/>
      <c r="AD45" s="89">
        <f t="shared" si="15"/>
        <v>0</v>
      </c>
      <c r="AE45" s="88">
        <f t="shared" si="16"/>
        <v>-0.010416666666666666</v>
      </c>
      <c r="AF45" s="87">
        <v>0</v>
      </c>
      <c r="AG45" s="89">
        <f t="shared" si="17"/>
        <v>-0.010416666666666666</v>
      </c>
      <c r="AH45" s="90"/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/>
      <c r="O46" s="69"/>
      <c r="P46" s="88">
        <v>0</v>
      </c>
      <c r="Q46" s="87"/>
      <c r="R46" s="89">
        <f t="shared" si="9"/>
        <v>0</v>
      </c>
      <c r="S46" s="88">
        <f t="shared" si="18"/>
        <v>0</v>
      </c>
      <c r="T46" s="88">
        <v>0</v>
      </c>
      <c r="U46" s="87"/>
      <c r="V46" s="89">
        <f t="shared" si="11"/>
        <v>0</v>
      </c>
      <c r="W46" s="88">
        <f t="shared" si="12"/>
        <v>0</v>
      </c>
      <c r="X46" s="88">
        <v>0</v>
      </c>
      <c r="Y46" s="87"/>
      <c r="Z46" s="89">
        <f t="shared" si="13"/>
        <v>0</v>
      </c>
      <c r="AA46" s="88">
        <f t="shared" si="14"/>
        <v>0</v>
      </c>
      <c r="AB46" s="88">
        <v>0</v>
      </c>
      <c r="AC46" s="87"/>
      <c r="AD46" s="89">
        <f t="shared" si="15"/>
        <v>0</v>
      </c>
      <c r="AE46" s="88">
        <f t="shared" si="16"/>
        <v>0</v>
      </c>
      <c r="AF46" s="87">
        <v>0</v>
      </c>
      <c r="AG46" s="89">
        <f t="shared" si="17"/>
        <v>0</v>
      </c>
      <c r="AH46" s="90"/>
    </row>
    <row r="48" spans="8:23" ht="15">
      <c r="H48" s="156"/>
      <c r="J48" s="156"/>
      <c r="K48" s="156"/>
      <c r="W48" s="96" t="s">
        <v>74</v>
      </c>
    </row>
    <row r="49" spans="6:10" ht="15">
      <c r="F49" s="98" t="s">
        <v>75</v>
      </c>
      <c r="H49" s="97" t="s">
        <v>385</v>
      </c>
      <c r="J49" s="98" t="s">
        <v>386</v>
      </c>
    </row>
  </sheetData>
  <sheetProtection/>
  <mergeCells count="6">
    <mergeCell ref="AA3:AD3"/>
    <mergeCell ref="AH3:AH4"/>
    <mergeCell ref="A2:B2"/>
    <mergeCell ref="O3:R3"/>
    <mergeCell ref="S3:V3"/>
    <mergeCell ref="W3:Z3"/>
  </mergeCells>
  <printOptions/>
  <pageMargins left="0.5" right="0.5" top="0.25" bottom="0.25" header="0.25" footer="0.5"/>
  <pageSetup fitToHeight="2" horizontalDpi="600" verticalDpi="600" orientation="landscape" paperSize="9" scale="47" r:id="rId1"/>
  <rowBreaks count="1" manualBreakCount="1">
    <brk id="25" min="4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1">
      <pane xSplit="8" ySplit="3" topLeftCell="W2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4" sqref="I4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1" width="7.7109375" style="97" customWidth="1"/>
    <col min="12" max="12" width="7.28125" style="97" customWidth="1"/>
    <col min="13" max="13" width="7.140625" style="96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388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12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 thickBo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 thickBot="1">
      <c r="A6" s="132" t="s">
        <v>22</v>
      </c>
      <c r="B6" s="133">
        <v>200</v>
      </c>
      <c r="C6" s="82">
        <v>104.4</v>
      </c>
      <c r="D6" s="83">
        <v>4</v>
      </c>
      <c r="E6" s="134">
        <v>100</v>
      </c>
      <c r="F6" s="43" t="s">
        <v>7</v>
      </c>
      <c r="G6" s="37" t="s">
        <v>23</v>
      </c>
      <c r="H6" s="37" t="s">
        <v>24</v>
      </c>
      <c r="I6" s="134" t="s">
        <v>25</v>
      </c>
      <c r="J6" s="133" t="str">
        <f>IF(N6&gt;=27759,"Nil",+IF(N6&gt;=24838,"B6",+IF(N6&lt;=24837,"B4","Nil")))</f>
        <v>B4</v>
      </c>
      <c r="K6" s="133" t="s">
        <v>25</v>
      </c>
      <c r="L6" s="56"/>
      <c r="M6" s="84"/>
      <c r="N6" s="85"/>
      <c r="O6" s="86"/>
      <c r="P6" s="88">
        <v>0.003472222222222222</v>
      </c>
      <c r="Q6" s="87"/>
      <c r="R6" s="89">
        <f>Q6-O6-P6</f>
        <v>-0.003472222222222222</v>
      </c>
      <c r="S6" s="88">
        <f>Q6</f>
        <v>0</v>
      </c>
      <c r="T6" s="88">
        <v>0.003472222222222222</v>
      </c>
      <c r="U6" s="87"/>
      <c r="V6" s="89">
        <f>U6-S6-T6</f>
        <v>-0.003472222222222222</v>
      </c>
      <c r="W6" s="88">
        <f>U6</f>
        <v>0</v>
      </c>
      <c r="X6" s="88">
        <v>0.003472222222222222</v>
      </c>
      <c r="Y6" s="87"/>
      <c r="Z6" s="89">
        <f>Y6-W6-X6</f>
        <v>-0.003472222222222222</v>
      </c>
      <c r="AA6" s="88">
        <f>Y6</f>
        <v>0</v>
      </c>
      <c r="AB6" s="88">
        <v>0.003472222222222222</v>
      </c>
      <c r="AC6" s="87"/>
      <c r="AD6" s="89">
        <f>AC6-AA6-AB6</f>
        <v>-0.003472222222222222</v>
      </c>
      <c r="AE6" s="88">
        <f>AD6+Z6+V6+R6</f>
        <v>-0.013888888888888888</v>
      </c>
      <c r="AF6" s="69">
        <v>0</v>
      </c>
      <c r="AG6" s="89">
        <f>AE6+AF6</f>
        <v>-0.013888888888888888</v>
      </c>
      <c r="AH6" s="90"/>
    </row>
    <row r="7" spans="1:34" ht="30.75" customHeight="1" thickBo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34" t="s">
        <v>314</v>
      </c>
      <c r="K7" s="34"/>
      <c r="L7" s="56"/>
      <c r="M7" s="93"/>
      <c r="N7" s="93"/>
      <c r="O7" s="69"/>
      <c r="P7" s="88">
        <v>0.003472222222222222</v>
      </c>
      <c r="Q7" s="87"/>
      <c r="R7" s="89">
        <f>Q7-O7-P7</f>
        <v>-0.003472222222222222</v>
      </c>
      <c r="S7" s="88">
        <f>Q7</f>
        <v>0</v>
      </c>
      <c r="T7" s="88">
        <v>0.003472222222222222</v>
      </c>
      <c r="U7" s="87"/>
      <c r="V7" s="89">
        <f>U7-S7-T7</f>
        <v>-0.003472222222222222</v>
      </c>
      <c r="W7" s="88">
        <f>U7</f>
        <v>0</v>
      </c>
      <c r="X7" s="88">
        <v>0.003472222222222222</v>
      </c>
      <c r="Y7" s="87"/>
      <c r="Z7" s="89">
        <f>Y7-W7-X7</f>
        <v>-0.003472222222222222</v>
      </c>
      <c r="AA7" s="88">
        <f>Y7</f>
        <v>0</v>
      </c>
      <c r="AB7" s="88">
        <v>0</v>
      </c>
      <c r="AC7" s="87"/>
      <c r="AD7" s="89">
        <f>AC7-AA7-AB7</f>
        <v>0</v>
      </c>
      <c r="AE7" s="88">
        <f>AD7+Z7+V7+R7</f>
        <v>-0.010416666666666666</v>
      </c>
      <c r="AF7" s="69">
        <v>0</v>
      </c>
      <c r="AG7" s="89">
        <f>AE7+AF7</f>
        <v>-0.010416666666666666</v>
      </c>
      <c r="AH7" s="90"/>
    </row>
    <row r="8" spans="1:34" ht="30.75" customHeight="1" thickBot="1">
      <c r="A8" s="33" t="s">
        <v>22</v>
      </c>
      <c r="B8" s="34" t="s">
        <v>52</v>
      </c>
      <c r="C8" s="91">
        <v>104.7</v>
      </c>
      <c r="D8" s="83">
        <v>6</v>
      </c>
      <c r="E8" s="35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56"/>
      <c r="M8" s="93"/>
      <c r="N8" s="85"/>
      <c r="O8" s="86"/>
      <c r="P8" s="88">
        <v>0.003472222222222222</v>
      </c>
      <c r="Q8" s="87"/>
      <c r="R8" s="89">
        <f>Q8-O8-P8</f>
        <v>-0.003472222222222222</v>
      </c>
      <c r="S8" s="88">
        <f>Q8</f>
        <v>0</v>
      </c>
      <c r="T8" s="88">
        <v>0.003472222222222222</v>
      </c>
      <c r="U8" s="87"/>
      <c r="V8" s="89">
        <f>U8-S8-T8</f>
        <v>-0.003472222222222222</v>
      </c>
      <c r="W8" s="88">
        <f>U8</f>
        <v>0</v>
      </c>
      <c r="X8" s="88">
        <v>0</v>
      </c>
      <c r="Y8" s="87"/>
      <c r="Z8" s="89">
        <f>Y8-W8-X8</f>
        <v>0</v>
      </c>
      <c r="AA8" s="88">
        <f>Y8</f>
        <v>0</v>
      </c>
      <c r="AB8" s="88">
        <v>0</v>
      </c>
      <c r="AC8" s="87"/>
      <c r="AD8" s="89">
        <f>AC8-AA8-AB8</f>
        <v>0</v>
      </c>
      <c r="AE8" s="88">
        <f>AD8+Z8+V8+R8</f>
        <v>-0.006944444444444444</v>
      </c>
      <c r="AF8" s="69">
        <v>0</v>
      </c>
      <c r="AG8" s="89">
        <f>AE8+AF8</f>
        <v>-0.006944444444444444</v>
      </c>
      <c r="AH8" s="90"/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 thickBo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/>
      <c r="O10" s="86"/>
      <c r="P10" s="88">
        <v>0.003472222222222222</v>
      </c>
      <c r="Q10" s="87"/>
      <c r="R10" s="89">
        <f aca="true" t="shared" si="0" ref="R10:R25">Q10-O10-P10</f>
        <v>-0.003472222222222222</v>
      </c>
      <c r="S10" s="88">
        <f aca="true" t="shared" si="1" ref="S10:S25">Q10</f>
        <v>0</v>
      </c>
      <c r="T10" s="88">
        <v>0.003472222222222222</v>
      </c>
      <c r="U10" s="87"/>
      <c r="V10" s="89">
        <f aca="true" t="shared" si="2" ref="V10:V25">U10-S10-T10</f>
        <v>-0.003472222222222222</v>
      </c>
      <c r="W10" s="88">
        <f aca="true" t="shared" si="3" ref="W10:W25">U10</f>
        <v>0</v>
      </c>
      <c r="X10" s="88">
        <v>0.003472222222222222</v>
      </c>
      <c r="Y10" s="87"/>
      <c r="Z10" s="89">
        <f aca="true" t="shared" si="4" ref="Z10:Z25">Y10-W10-X10</f>
        <v>-0.003472222222222222</v>
      </c>
      <c r="AA10" s="88">
        <f aca="true" t="shared" si="5" ref="AA10:AA25">Y10</f>
        <v>0</v>
      </c>
      <c r="AB10" s="88">
        <v>0.003472222222222222</v>
      </c>
      <c r="AC10" s="87"/>
      <c r="AD10" s="89">
        <f aca="true" t="shared" si="6" ref="AD10:AD25">AC10-AA10-AB10</f>
        <v>-0.003472222222222222</v>
      </c>
      <c r="AE10" s="88">
        <f aca="true" t="shared" si="7" ref="AE10:AE25">AD10+Z10+V10+R10</f>
        <v>-0.013888888888888888</v>
      </c>
      <c r="AF10" s="69">
        <v>0</v>
      </c>
      <c r="AG10" s="89">
        <f aca="true" t="shared" si="8" ref="AG10:AG25">AE10+AF10</f>
        <v>-0.013888888888888888</v>
      </c>
      <c r="AH10" s="90"/>
    </row>
    <row r="11" spans="1:35" ht="30.75" customHeight="1" thickBot="1">
      <c r="A11" s="33" t="s">
        <v>131</v>
      </c>
      <c r="B11" s="34">
        <v>390</v>
      </c>
      <c r="C11" s="91">
        <v>105</v>
      </c>
      <c r="D11" s="83">
        <v>13</v>
      </c>
      <c r="E11" s="35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56"/>
      <c r="M11" s="93"/>
      <c r="N11" s="85"/>
      <c r="O11" s="86"/>
      <c r="P11" s="88">
        <v>0.003472222222222222</v>
      </c>
      <c r="Q11" s="87"/>
      <c r="R11" s="89">
        <f t="shared" si="0"/>
        <v>-0.003472222222222222</v>
      </c>
      <c r="S11" s="88">
        <f t="shared" si="1"/>
        <v>0</v>
      </c>
      <c r="T11" s="88">
        <v>0.003472222222222222</v>
      </c>
      <c r="U11" s="87"/>
      <c r="V11" s="89">
        <f t="shared" si="2"/>
        <v>-0.003472222222222222</v>
      </c>
      <c r="W11" s="88">
        <f t="shared" si="3"/>
        <v>0</v>
      </c>
      <c r="X11" s="88">
        <v>0.003472222222222222</v>
      </c>
      <c r="Y11" s="87"/>
      <c r="Z11" s="89">
        <f t="shared" si="4"/>
        <v>-0.003472222222222222</v>
      </c>
      <c r="AA11" s="88">
        <f t="shared" si="5"/>
        <v>0</v>
      </c>
      <c r="AB11" s="88">
        <v>0.003472222222222222</v>
      </c>
      <c r="AC11" s="87"/>
      <c r="AD11" s="89">
        <f t="shared" si="6"/>
        <v>-0.003472222222222222</v>
      </c>
      <c r="AE11" s="88">
        <f t="shared" si="7"/>
        <v>-0.013888888888888888</v>
      </c>
      <c r="AF11" s="69">
        <v>0</v>
      </c>
      <c r="AG11" s="89">
        <f t="shared" si="8"/>
        <v>-0.013888888888888888</v>
      </c>
      <c r="AH11" s="90"/>
      <c r="AI11" s="94"/>
    </row>
    <row r="12" spans="1:34" ht="30.75" customHeight="1" thickBo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/>
      <c r="O12" s="69"/>
      <c r="P12" s="88">
        <v>0.003472222222222222</v>
      </c>
      <c r="Q12" s="87"/>
      <c r="R12" s="89">
        <f t="shared" si="0"/>
        <v>-0.003472222222222222</v>
      </c>
      <c r="S12" s="88">
        <f t="shared" si="1"/>
        <v>0</v>
      </c>
      <c r="T12" s="88">
        <v>0.003472222222222222</v>
      </c>
      <c r="U12" s="87"/>
      <c r="V12" s="89">
        <f t="shared" si="2"/>
        <v>-0.003472222222222222</v>
      </c>
      <c r="W12" s="88">
        <f t="shared" si="3"/>
        <v>0</v>
      </c>
      <c r="X12" s="88">
        <v>0.003472222222222222</v>
      </c>
      <c r="Y12" s="87"/>
      <c r="Z12" s="89">
        <f t="shared" si="4"/>
        <v>-0.003472222222222222</v>
      </c>
      <c r="AA12" s="88">
        <f t="shared" si="5"/>
        <v>0</v>
      </c>
      <c r="AB12" s="88">
        <v>0.003472222222222222</v>
      </c>
      <c r="AC12" s="87"/>
      <c r="AD12" s="89">
        <f t="shared" si="6"/>
        <v>-0.003472222222222222</v>
      </c>
      <c r="AE12" s="88">
        <f t="shared" si="7"/>
        <v>-0.013888888888888888</v>
      </c>
      <c r="AF12" s="69">
        <v>0</v>
      </c>
      <c r="AG12" s="89">
        <f t="shared" si="8"/>
        <v>-0.013888888888888888</v>
      </c>
      <c r="AH12" s="90"/>
    </row>
    <row r="13" spans="1:34" ht="30.75" customHeight="1" thickBot="1">
      <c r="A13" s="33" t="s">
        <v>22</v>
      </c>
      <c r="B13" s="34">
        <v>300</v>
      </c>
      <c r="C13" s="91">
        <v>108</v>
      </c>
      <c r="D13" s="83">
        <v>8</v>
      </c>
      <c r="E13" s="37">
        <v>88</v>
      </c>
      <c r="F13" s="101" t="s">
        <v>4</v>
      </c>
      <c r="G13" s="102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56"/>
      <c r="M13" s="93"/>
      <c r="N13" s="85"/>
      <c r="O13" s="69"/>
      <c r="P13" s="88">
        <v>0.003472222222222222</v>
      </c>
      <c r="Q13" s="87"/>
      <c r="R13" s="89">
        <f t="shared" si="0"/>
        <v>-0.003472222222222222</v>
      </c>
      <c r="S13" s="88">
        <f t="shared" si="1"/>
        <v>0</v>
      </c>
      <c r="T13" s="88">
        <v>0.003472222222222222</v>
      </c>
      <c r="U13" s="87"/>
      <c r="V13" s="89">
        <f t="shared" si="2"/>
        <v>-0.003472222222222222</v>
      </c>
      <c r="W13" s="88">
        <f t="shared" si="3"/>
        <v>0</v>
      </c>
      <c r="X13" s="88">
        <v>0.003472222222222222</v>
      </c>
      <c r="Y13" s="87"/>
      <c r="Z13" s="89">
        <f t="shared" si="4"/>
        <v>-0.003472222222222222</v>
      </c>
      <c r="AA13" s="88">
        <f t="shared" si="5"/>
        <v>0</v>
      </c>
      <c r="AB13" s="88">
        <v>0.003472222222222222</v>
      </c>
      <c r="AC13" s="87"/>
      <c r="AD13" s="89">
        <f t="shared" si="6"/>
        <v>-0.003472222222222222</v>
      </c>
      <c r="AE13" s="88">
        <f t="shared" si="7"/>
        <v>-0.013888888888888888</v>
      </c>
      <c r="AF13" s="69">
        <v>0</v>
      </c>
      <c r="AG13" s="89">
        <f t="shared" si="8"/>
        <v>-0.013888888888888888</v>
      </c>
      <c r="AH13" s="90"/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/>
      <c r="O14" s="69"/>
      <c r="P14" s="88">
        <v>0.003472222222222222</v>
      </c>
      <c r="Q14" s="87"/>
      <c r="R14" s="89">
        <f t="shared" si="0"/>
        <v>-0.003472222222222222</v>
      </c>
      <c r="S14" s="88">
        <f t="shared" si="1"/>
        <v>0</v>
      </c>
      <c r="T14" s="88">
        <v>0.003472222222222222</v>
      </c>
      <c r="U14" s="87"/>
      <c r="V14" s="89">
        <f t="shared" si="2"/>
        <v>-0.003472222222222222</v>
      </c>
      <c r="W14" s="88">
        <f t="shared" si="3"/>
        <v>0</v>
      </c>
      <c r="X14" s="88">
        <v>0.003472222222222222</v>
      </c>
      <c r="Y14" s="87"/>
      <c r="Z14" s="89">
        <f t="shared" si="4"/>
        <v>-0.003472222222222222</v>
      </c>
      <c r="AA14" s="88">
        <f t="shared" si="5"/>
        <v>0</v>
      </c>
      <c r="AB14" s="88">
        <v>0</v>
      </c>
      <c r="AC14" s="87"/>
      <c r="AD14" s="89">
        <f t="shared" si="6"/>
        <v>0</v>
      </c>
      <c r="AE14" s="88">
        <f t="shared" si="7"/>
        <v>-0.010416666666666666</v>
      </c>
      <c r="AF14" s="69">
        <v>0</v>
      </c>
      <c r="AG14" s="89">
        <f t="shared" si="8"/>
        <v>-0.010416666666666666</v>
      </c>
      <c r="AH14" s="90"/>
      <c r="AI14" s="94"/>
    </row>
    <row r="15" spans="1:34" ht="30.75" customHeight="1" thickBot="1">
      <c r="A15" s="132" t="s">
        <v>152</v>
      </c>
      <c r="B15" s="133">
        <v>300</v>
      </c>
      <c r="C15" s="91">
        <v>104.6</v>
      </c>
      <c r="D15" s="83">
        <v>20</v>
      </c>
      <c r="E15" s="37">
        <v>17</v>
      </c>
      <c r="F15" s="43" t="s">
        <v>3</v>
      </c>
      <c r="G15" s="37" t="s">
        <v>29</v>
      </c>
      <c r="H15" s="37" t="s">
        <v>30</v>
      </c>
      <c r="I15" s="134" t="s">
        <v>26</v>
      </c>
      <c r="J15" s="133" t="str">
        <f>IF(N15&gt;=27759,"Nil",+IF(N15&gt;=24838,"B6",+IF(N15&lt;=24837,"B4","Nil")))</f>
        <v>B4</v>
      </c>
      <c r="K15" s="133"/>
      <c r="L15" s="56"/>
      <c r="M15" s="93"/>
      <c r="N15" s="93"/>
      <c r="O15" s="69"/>
      <c r="P15" s="88">
        <v>0.003472222222222222</v>
      </c>
      <c r="Q15" s="87"/>
      <c r="R15" s="89">
        <f t="shared" si="0"/>
        <v>-0.003472222222222222</v>
      </c>
      <c r="S15" s="88">
        <f t="shared" si="1"/>
        <v>0</v>
      </c>
      <c r="T15" s="88">
        <v>0.003472222222222222</v>
      </c>
      <c r="U15" s="87"/>
      <c r="V15" s="89">
        <f t="shared" si="2"/>
        <v>-0.003472222222222222</v>
      </c>
      <c r="W15" s="88">
        <f t="shared" si="3"/>
        <v>0</v>
      </c>
      <c r="X15" s="88">
        <v>0.003472222222222222</v>
      </c>
      <c r="Y15" s="87"/>
      <c r="Z15" s="89">
        <f t="shared" si="4"/>
        <v>-0.003472222222222222</v>
      </c>
      <c r="AA15" s="88">
        <f t="shared" si="5"/>
        <v>0</v>
      </c>
      <c r="AB15" s="88">
        <v>0</v>
      </c>
      <c r="AC15" s="87"/>
      <c r="AD15" s="89">
        <f t="shared" si="6"/>
        <v>0</v>
      </c>
      <c r="AE15" s="88">
        <f t="shared" si="7"/>
        <v>-0.010416666666666666</v>
      </c>
      <c r="AF15" s="69">
        <v>0</v>
      </c>
      <c r="AG15" s="89">
        <f t="shared" si="8"/>
        <v>-0.010416666666666666</v>
      </c>
      <c r="AH15" s="90"/>
    </row>
    <row r="16" spans="1:34" ht="30.75" customHeight="1">
      <c r="A16" s="33" t="s">
        <v>22</v>
      </c>
      <c r="B16" s="34">
        <v>350</v>
      </c>
      <c r="C16" s="91">
        <v>105.4</v>
      </c>
      <c r="D16" s="83">
        <v>3</v>
      </c>
      <c r="E16" s="37">
        <v>827</v>
      </c>
      <c r="F16" s="101" t="s">
        <v>76</v>
      </c>
      <c r="G16" s="102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93"/>
      <c r="O16" s="86"/>
      <c r="P16" s="88">
        <v>0.003472222222222222</v>
      </c>
      <c r="Q16" s="87"/>
      <c r="R16" s="89">
        <f t="shared" si="0"/>
        <v>-0.003472222222222222</v>
      </c>
      <c r="S16" s="88">
        <f t="shared" si="1"/>
        <v>0</v>
      </c>
      <c r="T16" s="88">
        <v>0.003472222222222222</v>
      </c>
      <c r="U16" s="87"/>
      <c r="V16" s="89">
        <f t="shared" si="2"/>
        <v>-0.003472222222222222</v>
      </c>
      <c r="W16" s="88">
        <f t="shared" si="3"/>
        <v>0</v>
      </c>
      <c r="X16" s="88">
        <v>0.003472222222222222</v>
      </c>
      <c r="Y16" s="87"/>
      <c r="Z16" s="89">
        <f t="shared" si="4"/>
        <v>-0.003472222222222222</v>
      </c>
      <c r="AA16" s="88">
        <f t="shared" si="5"/>
        <v>0</v>
      </c>
      <c r="AB16" s="88">
        <v>0</v>
      </c>
      <c r="AC16" s="87"/>
      <c r="AD16" s="89">
        <f t="shared" si="6"/>
        <v>0</v>
      </c>
      <c r="AE16" s="88">
        <f t="shared" si="7"/>
        <v>-0.010416666666666666</v>
      </c>
      <c r="AF16" s="69">
        <v>0</v>
      </c>
      <c r="AG16" s="89">
        <f t="shared" si="8"/>
        <v>-0.010416666666666666</v>
      </c>
      <c r="AH16" s="90"/>
    </row>
    <row r="17" spans="1:34" ht="30.75" customHeight="1" thickBo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/>
      <c r="O17" s="69"/>
      <c r="P17" s="88">
        <v>0.003472222222222222</v>
      </c>
      <c r="Q17" s="87"/>
      <c r="R17" s="89">
        <f t="shared" si="0"/>
        <v>-0.003472222222222222</v>
      </c>
      <c r="S17" s="88">
        <f t="shared" si="1"/>
        <v>0</v>
      </c>
      <c r="T17" s="88">
        <v>0.003472222222222222</v>
      </c>
      <c r="U17" s="87"/>
      <c r="V17" s="89">
        <f t="shared" si="2"/>
        <v>-0.003472222222222222</v>
      </c>
      <c r="W17" s="88">
        <f t="shared" si="3"/>
        <v>0</v>
      </c>
      <c r="X17" s="88">
        <v>0.003472222222222222</v>
      </c>
      <c r="Y17" s="87"/>
      <c r="Z17" s="89">
        <f t="shared" si="4"/>
        <v>-0.003472222222222222</v>
      </c>
      <c r="AA17" s="88">
        <f t="shared" si="5"/>
        <v>0</v>
      </c>
      <c r="AB17" s="88">
        <v>0</v>
      </c>
      <c r="AC17" s="87"/>
      <c r="AD17" s="89">
        <f t="shared" si="6"/>
        <v>0</v>
      </c>
      <c r="AE17" s="88">
        <f t="shared" si="7"/>
        <v>-0.010416666666666666</v>
      </c>
      <c r="AF17" s="69">
        <v>0</v>
      </c>
      <c r="AG17" s="89">
        <f t="shared" si="8"/>
        <v>-0.010416666666666666</v>
      </c>
      <c r="AH17" s="90"/>
    </row>
    <row r="18" spans="1:34" ht="30.75" customHeight="1">
      <c r="A18" s="33" t="s">
        <v>22</v>
      </c>
      <c r="B18" s="34">
        <v>300</v>
      </c>
      <c r="C18" s="91">
        <v>103.7</v>
      </c>
      <c r="D18" s="83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93"/>
      <c r="O18" s="69"/>
      <c r="P18" s="88">
        <v>0.003472222222222222</v>
      </c>
      <c r="Q18" s="87"/>
      <c r="R18" s="89">
        <f t="shared" si="0"/>
        <v>-0.003472222222222222</v>
      </c>
      <c r="S18" s="88">
        <f t="shared" si="1"/>
        <v>0</v>
      </c>
      <c r="T18" s="88">
        <v>0.003472222222222222</v>
      </c>
      <c r="U18" s="87"/>
      <c r="V18" s="89">
        <f t="shared" si="2"/>
        <v>-0.003472222222222222</v>
      </c>
      <c r="W18" s="88">
        <f t="shared" si="3"/>
        <v>0</v>
      </c>
      <c r="X18" s="88">
        <v>0.003472222222222222</v>
      </c>
      <c r="Y18" s="87"/>
      <c r="Z18" s="89">
        <f t="shared" si="4"/>
        <v>-0.003472222222222222</v>
      </c>
      <c r="AA18" s="88">
        <f t="shared" si="5"/>
        <v>0</v>
      </c>
      <c r="AB18" s="88">
        <v>0</v>
      </c>
      <c r="AC18" s="87"/>
      <c r="AD18" s="89">
        <f t="shared" si="6"/>
        <v>0</v>
      </c>
      <c r="AE18" s="88">
        <f t="shared" si="7"/>
        <v>-0.010416666666666666</v>
      </c>
      <c r="AF18" s="69">
        <v>0</v>
      </c>
      <c r="AG18" s="89">
        <f t="shared" si="8"/>
        <v>-0.010416666666666666</v>
      </c>
      <c r="AH18" s="90"/>
    </row>
    <row r="19" spans="1:34" ht="30.75" customHeight="1" thickBo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/>
      <c r="O19" s="69"/>
      <c r="P19" s="88">
        <v>0.003472222222222222</v>
      </c>
      <c r="Q19" s="87"/>
      <c r="R19" s="89">
        <f t="shared" si="0"/>
        <v>-0.003472222222222222</v>
      </c>
      <c r="S19" s="88">
        <f t="shared" si="1"/>
        <v>0</v>
      </c>
      <c r="T19" s="88">
        <v>0.003472222222222222</v>
      </c>
      <c r="U19" s="87"/>
      <c r="V19" s="89">
        <f t="shared" si="2"/>
        <v>-0.003472222222222222</v>
      </c>
      <c r="W19" s="88">
        <f t="shared" si="3"/>
        <v>0</v>
      </c>
      <c r="X19" s="88">
        <v>0.003472222222222222</v>
      </c>
      <c r="Y19" s="87"/>
      <c r="Z19" s="89">
        <f t="shared" si="4"/>
        <v>-0.003472222222222222</v>
      </c>
      <c r="AA19" s="88">
        <f t="shared" si="5"/>
        <v>0</v>
      </c>
      <c r="AB19" s="88">
        <v>0</v>
      </c>
      <c r="AC19" s="87"/>
      <c r="AD19" s="89">
        <f t="shared" si="6"/>
        <v>0</v>
      </c>
      <c r="AE19" s="88">
        <f t="shared" si="7"/>
        <v>-0.010416666666666666</v>
      </c>
      <c r="AF19" s="69">
        <v>0</v>
      </c>
      <c r="AG19" s="89">
        <f t="shared" si="8"/>
        <v>-0.010416666666666666</v>
      </c>
      <c r="AH19" s="90"/>
    </row>
    <row r="20" spans="1:35" ht="30.75" customHeight="1">
      <c r="A20" s="33" t="s">
        <v>28</v>
      </c>
      <c r="B20" s="34">
        <v>450</v>
      </c>
      <c r="C20" s="91">
        <v>105.3</v>
      </c>
      <c r="D20" s="83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93"/>
      <c r="O20" s="69"/>
      <c r="P20" s="88">
        <v>0.003472222222222222</v>
      </c>
      <c r="Q20" s="87"/>
      <c r="R20" s="89">
        <f t="shared" si="0"/>
        <v>-0.003472222222222222</v>
      </c>
      <c r="S20" s="88">
        <f t="shared" si="1"/>
        <v>0</v>
      </c>
      <c r="T20" s="88">
        <v>0.003472222222222222</v>
      </c>
      <c r="U20" s="87"/>
      <c r="V20" s="89">
        <f t="shared" si="2"/>
        <v>-0.003472222222222222</v>
      </c>
      <c r="W20" s="88">
        <f t="shared" si="3"/>
        <v>0</v>
      </c>
      <c r="X20" s="88">
        <v>0.003472222222222222</v>
      </c>
      <c r="Y20" s="87"/>
      <c r="Z20" s="89">
        <f t="shared" si="4"/>
        <v>-0.003472222222222222</v>
      </c>
      <c r="AA20" s="88">
        <f t="shared" si="5"/>
        <v>0</v>
      </c>
      <c r="AB20" s="88">
        <v>0</v>
      </c>
      <c r="AC20" s="87"/>
      <c r="AD20" s="89">
        <f t="shared" si="6"/>
        <v>0</v>
      </c>
      <c r="AE20" s="88">
        <f t="shared" si="7"/>
        <v>-0.010416666666666666</v>
      </c>
      <c r="AF20" s="69">
        <v>0</v>
      </c>
      <c r="AG20" s="89">
        <f t="shared" si="8"/>
        <v>-0.010416666666666666</v>
      </c>
      <c r="AH20" s="90"/>
      <c r="AI20" s="94"/>
    </row>
    <row r="21" spans="1:34" ht="30.75" customHeight="1" thickBot="1">
      <c r="A21" s="33" t="s">
        <v>28</v>
      </c>
      <c r="B21" s="34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35" t="s">
        <v>26</v>
      </c>
      <c r="J21" s="34" t="s">
        <v>314</v>
      </c>
      <c r="K21" s="34"/>
      <c r="L21" s="37"/>
      <c r="M21" s="93"/>
      <c r="N21" s="85"/>
      <c r="O21" s="86"/>
      <c r="P21" s="88">
        <v>0.003472222222222222</v>
      </c>
      <c r="Q21" s="87"/>
      <c r="R21" s="89">
        <f t="shared" si="0"/>
        <v>-0.003472222222222222</v>
      </c>
      <c r="S21" s="88">
        <f t="shared" si="1"/>
        <v>0</v>
      </c>
      <c r="T21" s="88">
        <v>0.003472222222222222</v>
      </c>
      <c r="U21" s="87"/>
      <c r="V21" s="89">
        <f t="shared" si="2"/>
        <v>-0.003472222222222222</v>
      </c>
      <c r="W21" s="88">
        <f t="shared" si="3"/>
        <v>0</v>
      </c>
      <c r="X21" s="88">
        <v>0.003472222222222222</v>
      </c>
      <c r="Y21" s="87"/>
      <c r="Z21" s="89">
        <f t="shared" si="4"/>
        <v>-0.003472222222222222</v>
      </c>
      <c r="AA21" s="88">
        <f t="shared" si="5"/>
        <v>0</v>
      </c>
      <c r="AB21" s="88">
        <v>0</v>
      </c>
      <c r="AC21" s="87"/>
      <c r="AD21" s="89">
        <f t="shared" si="6"/>
        <v>0</v>
      </c>
      <c r="AE21" s="88">
        <f t="shared" si="7"/>
        <v>-0.010416666666666666</v>
      </c>
      <c r="AF21" s="69">
        <v>0</v>
      </c>
      <c r="AG21" s="89">
        <f t="shared" si="8"/>
        <v>-0.010416666666666666</v>
      </c>
      <c r="AH21" s="90"/>
    </row>
    <row r="22" spans="1:34" ht="30.75" customHeight="1">
      <c r="A22" s="33" t="s">
        <v>22</v>
      </c>
      <c r="B22" s="34">
        <v>250</v>
      </c>
      <c r="C22" s="91">
        <v>104.3</v>
      </c>
      <c r="D22" s="83">
        <v>11</v>
      </c>
      <c r="E22" s="35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93"/>
      <c r="O22" s="86"/>
      <c r="P22" s="88">
        <v>0.003472222222222222</v>
      </c>
      <c r="Q22" s="87"/>
      <c r="R22" s="89">
        <f t="shared" si="0"/>
        <v>-0.003472222222222222</v>
      </c>
      <c r="S22" s="88">
        <f t="shared" si="1"/>
        <v>0</v>
      </c>
      <c r="T22" s="88">
        <v>0.003472222222222222</v>
      </c>
      <c r="U22" s="87"/>
      <c r="V22" s="89">
        <f t="shared" si="2"/>
        <v>-0.003472222222222222</v>
      </c>
      <c r="W22" s="88">
        <f t="shared" si="3"/>
        <v>0</v>
      </c>
      <c r="X22" s="88">
        <v>0.003472222222222222</v>
      </c>
      <c r="Y22" s="87"/>
      <c r="Z22" s="89">
        <f t="shared" si="4"/>
        <v>-0.003472222222222222</v>
      </c>
      <c r="AA22" s="88">
        <f t="shared" si="5"/>
        <v>0</v>
      </c>
      <c r="AB22" s="88">
        <v>0</v>
      </c>
      <c r="AC22" s="87"/>
      <c r="AD22" s="89">
        <f t="shared" si="6"/>
        <v>0</v>
      </c>
      <c r="AE22" s="88">
        <f t="shared" si="7"/>
        <v>-0.010416666666666666</v>
      </c>
      <c r="AF22" s="69">
        <v>0</v>
      </c>
      <c r="AG22" s="89">
        <f t="shared" si="8"/>
        <v>-0.010416666666666666</v>
      </c>
      <c r="AH22" s="90"/>
    </row>
    <row r="23" spans="1:34" ht="30.75" customHeight="1" thickBo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/>
      <c r="O23" s="86"/>
      <c r="P23" s="88">
        <v>0.003472222222222222</v>
      </c>
      <c r="Q23" s="87"/>
      <c r="R23" s="89">
        <f t="shared" si="0"/>
        <v>-0.003472222222222222</v>
      </c>
      <c r="S23" s="88">
        <f t="shared" si="1"/>
        <v>0</v>
      </c>
      <c r="T23" s="88">
        <v>0.003472222222222222</v>
      </c>
      <c r="U23" s="87"/>
      <c r="V23" s="89">
        <f t="shared" si="2"/>
        <v>-0.003472222222222222</v>
      </c>
      <c r="W23" s="88">
        <f t="shared" si="3"/>
        <v>0</v>
      </c>
      <c r="X23" s="88">
        <v>0.003472222222222222</v>
      </c>
      <c r="Y23" s="87"/>
      <c r="Z23" s="89">
        <f t="shared" si="4"/>
        <v>-0.003472222222222222</v>
      </c>
      <c r="AA23" s="88">
        <f t="shared" si="5"/>
        <v>0</v>
      </c>
      <c r="AB23" s="88">
        <v>0</v>
      </c>
      <c r="AC23" s="87"/>
      <c r="AD23" s="89">
        <f t="shared" si="6"/>
        <v>0</v>
      </c>
      <c r="AE23" s="88">
        <f t="shared" si="7"/>
        <v>-0.010416666666666666</v>
      </c>
      <c r="AF23" s="69">
        <v>0</v>
      </c>
      <c r="AG23" s="89">
        <f t="shared" si="8"/>
        <v>-0.010416666666666666</v>
      </c>
      <c r="AH23" s="90"/>
    </row>
    <row r="24" spans="1:34" ht="30.75" customHeight="1">
      <c r="A24" s="33" t="s">
        <v>50</v>
      </c>
      <c r="B24" s="34">
        <v>450</v>
      </c>
      <c r="C24" s="91">
        <v>109.4</v>
      </c>
      <c r="D24" s="83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35" t="s">
        <v>26</v>
      </c>
      <c r="J24" s="34" t="s">
        <v>314</v>
      </c>
      <c r="K24" s="34" t="s">
        <v>26</v>
      </c>
      <c r="L24" s="37"/>
      <c r="M24" s="93"/>
      <c r="N24" s="93"/>
      <c r="O24" s="86"/>
      <c r="P24" s="88">
        <v>0.003472222222222222</v>
      </c>
      <c r="Q24" s="87"/>
      <c r="R24" s="89">
        <f t="shared" si="0"/>
        <v>-0.003472222222222222</v>
      </c>
      <c r="S24" s="88">
        <f t="shared" si="1"/>
        <v>0</v>
      </c>
      <c r="T24" s="88">
        <v>0.003472222222222222</v>
      </c>
      <c r="U24" s="87"/>
      <c r="V24" s="89">
        <f t="shared" si="2"/>
        <v>-0.003472222222222222</v>
      </c>
      <c r="W24" s="88">
        <f t="shared" si="3"/>
        <v>0</v>
      </c>
      <c r="X24" s="88">
        <v>0</v>
      </c>
      <c r="Y24" s="87"/>
      <c r="Z24" s="89">
        <f t="shared" si="4"/>
        <v>0</v>
      </c>
      <c r="AA24" s="88">
        <f t="shared" si="5"/>
        <v>0</v>
      </c>
      <c r="AB24" s="88">
        <v>0</v>
      </c>
      <c r="AC24" s="87"/>
      <c r="AD24" s="89">
        <f t="shared" si="6"/>
        <v>0</v>
      </c>
      <c r="AE24" s="88">
        <f t="shared" si="7"/>
        <v>-0.006944444444444444</v>
      </c>
      <c r="AF24" s="69">
        <v>0</v>
      </c>
      <c r="AG24" s="89">
        <f t="shared" si="8"/>
        <v>-0.006944444444444444</v>
      </c>
      <c r="AH24" s="90"/>
    </row>
    <row r="25" spans="1:34" ht="30.75" customHeight="1">
      <c r="A25" s="33" t="s">
        <v>22</v>
      </c>
      <c r="B25" s="34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35" t="s">
        <v>26</v>
      </c>
      <c r="J25" s="34" t="s">
        <v>314</v>
      </c>
      <c r="K25" s="34" t="s">
        <v>26</v>
      </c>
      <c r="L25" s="37"/>
      <c r="M25" s="93"/>
      <c r="N25" s="85"/>
      <c r="O25" s="86"/>
      <c r="P25" s="88">
        <v>0.003472222222222222</v>
      </c>
      <c r="Q25" s="87"/>
      <c r="R25" s="89">
        <f t="shared" si="0"/>
        <v>-0.003472222222222222</v>
      </c>
      <c r="S25" s="88">
        <f t="shared" si="1"/>
        <v>0</v>
      </c>
      <c r="T25" s="88">
        <v>0.003472222222222222</v>
      </c>
      <c r="U25" s="87"/>
      <c r="V25" s="89">
        <f t="shared" si="2"/>
        <v>-0.003472222222222222</v>
      </c>
      <c r="W25" s="88">
        <f t="shared" si="3"/>
        <v>0</v>
      </c>
      <c r="X25" s="88">
        <v>0</v>
      </c>
      <c r="Y25" s="87"/>
      <c r="Z25" s="89">
        <f t="shared" si="4"/>
        <v>0</v>
      </c>
      <c r="AA25" s="88">
        <f t="shared" si="5"/>
        <v>0</v>
      </c>
      <c r="AB25" s="88">
        <v>0</v>
      </c>
      <c r="AC25" s="87"/>
      <c r="AD25" s="89">
        <f t="shared" si="6"/>
        <v>0</v>
      </c>
      <c r="AE25" s="88">
        <f t="shared" si="7"/>
        <v>-0.006944444444444444</v>
      </c>
      <c r="AF25" s="69">
        <v>0</v>
      </c>
      <c r="AG25" s="89">
        <f t="shared" si="8"/>
        <v>-0.006944444444444444</v>
      </c>
      <c r="AH25" s="90"/>
    </row>
    <row r="26" spans="1:34" ht="30.75" customHeight="1">
      <c r="A26" s="33"/>
      <c r="B26" s="34"/>
      <c r="C26" s="91"/>
      <c r="D26" s="92"/>
      <c r="E26" s="37"/>
      <c r="F26" s="154" t="s">
        <v>325</v>
      </c>
      <c r="G26" s="37"/>
      <c r="H26" s="37"/>
      <c r="I26" s="35"/>
      <c r="J26" s="34"/>
      <c r="K26" s="34"/>
      <c r="L26" s="37"/>
      <c r="M26" s="93"/>
      <c r="N26" s="85"/>
      <c r="O26" s="86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204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155"/>
      <c r="O27" s="69"/>
      <c r="P27" s="88">
        <v>0.003472222222222222</v>
      </c>
      <c r="Q27" s="87"/>
      <c r="R27" s="89">
        <f>Q27-O27-P27</f>
        <v>-0.003472222222222222</v>
      </c>
      <c r="S27" s="88">
        <f>Q27</f>
        <v>0</v>
      </c>
      <c r="T27" s="88">
        <v>0.003472222222222222</v>
      </c>
      <c r="U27" s="87"/>
      <c r="V27" s="89">
        <f>U27-S27-T27</f>
        <v>-0.003472222222222222</v>
      </c>
      <c r="W27" s="88">
        <f>U27</f>
        <v>0</v>
      </c>
      <c r="X27" s="88">
        <v>0.003472222222222222</v>
      </c>
      <c r="Y27" s="87"/>
      <c r="Z27" s="89">
        <f>Y27-W27-X27</f>
        <v>-0.003472222222222222</v>
      </c>
      <c r="AA27" s="88">
        <f>Y27</f>
        <v>0</v>
      </c>
      <c r="AB27" s="88">
        <v>0</v>
      </c>
      <c r="AC27" s="87"/>
      <c r="AD27" s="89">
        <f>AC27-AA27-AB27</f>
        <v>0</v>
      </c>
      <c r="AE27" s="88">
        <f>AD27+Z27+V27+R27</f>
        <v>-0.010416666666666666</v>
      </c>
      <c r="AF27" s="69">
        <v>0</v>
      </c>
      <c r="AG27" s="89">
        <f>AE27+AF27</f>
        <v>-0.010416666666666666</v>
      </c>
      <c r="AH27" s="90"/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/>
      <c r="O28" s="69"/>
      <c r="P28" s="88">
        <v>0.003472222222222222</v>
      </c>
      <c r="Q28" s="87"/>
      <c r="R28" s="89">
        <f>Q28-O28-P28</f>
        <v>-0.003472222222222222</v>
      </c>
      <c r="S28" s="88">
        <f>Q28</f>
        <v>0</v>
      </c>
      <c r="T28" s="88">
        <v>0.003472222222222222</v>
      </c>
      <c r="U28" s="87"/>
      <c r="V28" s="89">
        <f>U28-S28-T28</f>
        <v>-0.003472222222222222</v>
      </c>
      <c r="W28" s="88">
        <f>U28</f>
        <v>0</v>
      </c>
      <c r="X28" s="88">
        <v>0</v>
      </c>
      <c r="Y28" s="87"/>
      <c r="Z28" s="89">
        <f>Y28-W28-X28</f>
        <v>0</v>
      </c>
      <c r="AA28" s="88">
        <f>Y28</f>
        <v>0</v>
      </c>
      <c r="AB28" s="88">
        <v>0</v>
      </c>
      <c r="AC28" s="87"/>
      <c r="AD28" s="89">
        <f>AC28-AA28-AB28</f>
        <v>0</v>
      </c>
      <c r="AE28" s="88">
        <f>AD28+Z28+V28+R28</f>
        <v>-0.006944444444444444</v>
      </c>
      <c r="AF28" s="69">
        <v>0</v>
      </c>
      <c r="AG28" s="89">
        <f>AE28+AF28</f>
        <v>-0.006944444444444444</v>
      </c>
      <c r="AH28" s="90"/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/>
      <c r="O29" s="69"/>
      <c r="P29" s="88">
        <v>0.003472222222222222</v>
      </c>
      <c r="Q29" s="87"/>
      <c r="R29" s="89">
        <f>Q29-O29-P29</f>
        <v>-0.003472222222222222</v>
      </c>
      <c r="S29" s="88">
        <f>Q29</f>
        <v>0</v>
      </c>
      <c r="T29" s="88">
        <v>0.003472222222222222</v>
      </c>
      <c r="U29" s="87"/>
      <c r="V29" s="89">
        <f>U29-S29-T29</f>
        <v>-0.003472222222222222</v>
      </c>
      <c r="W29" s="88">
        <f>U29</f>
        <v>0</v>
      </c>
      <c r="X29" s="88">
        <v>0</v>
      </c>
      <c r="Y29" s="87"/>
      <c r="Z29" s="89">
        <f>Y29-W29-X29</f>
        <v>0</v>
      </c>
      <c r="AA29" s="88">
        <f>Y29</f>
        <v>0</v>
      </c>
      <c r="AB29" s="88">
        <v>0</v>
      </c>
      <c r="AC29" s="87"/>
      <c r="AD29" s="89">
        <f>AC29-AA29-AB29</f>
        <v>0</v>
      </c>
      <c r="AE29" s="88">
        <f>AD29+Z29+V29+R29</f>
        <v>-0.006944444444444444</v>
      </c>
      <c r="AF29" s="87">
        <v>0</v>
      </c>
      <c r="AG29" s="89">
        <f>AE29+AF29</f>
        <v>-0.006944444444444444</v>
      </c>
      <c r="AH29" s="90"/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320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/>
      <c r="O31" s="69"/>
      <c r="P31" s="88">
        <v>0.003472222222222222</v>
      </c>
      <c r="Q31" s="87"/>
      <c r="R31" s="89">
        <f aca="true" t="shared" si="9" ref="R31:R46">Q31-O31-P31</f>
        <v>-0.003472222222222222</v>
      </c>
      <c r="S31" s="88">
        <f aca="true" t="shared" si="10" ref="S31:S36">Q31</f>
        <v>0</v>
      </c>
      <c r="T31" s="88">
        <v>0.003472222222222222</v>
      </c>
      <c r="U31" s="87"/>
      <c r="V31" s="89">
        <f aca="true" t="shared" si="11" ref="V31:V46">U31-S31-T31</f>
        <v>-0.003472222222222222</v>
      </c>
      <c r="W31" s="88">
        <f aca="true" t="shared" si="12" ref="W31:W46">U31</f>
        <v>0</v>
      </c>
      <c r="X31" s="88">
        <v>0.003472222222222222</v>
      </c>
      <c r="Y31" s="87"/>
      <c r="Z31" s="89">
        <f aca="true" t="shared" si="13" ref="Z31:Z46">Y31-W31-X31</f>
        <v>-0.003472222222222222</v>
      </c>
      <c r="AA31" s="88">
        <f aca="true" t="shared" si="14" ref="AA31:AA46">Y31</f>
        <v>0</v>
      </c>
      <c r="AB31" s="88">
        <v>0</v>
      </c>
      <c r="AC31" s="87"/>
      <c r="AD31" s="89">
        <f aca="true" t="shared" si="15" ref="AD31:AD46">AC31-AA31-AB31</f>
        <v>0</v>
      </c>
      <c r="AE31" s="88">
        <f aca="true" t="shared" si="16" ref="AE31:AE46">AD31+Z31+V31+R31</f>
        <v>-0.010416666666666666</v>
      </c>
      <c r="AF31" s="69">
        <v>0</v>
      </c>
      <c r="AG31" s="89">
        <f aca="true" t="shared" si="17" ref="AG31:AG46">AE31+AF31</f>
        <v>-0.010416666666666666</v>
      </c>
      <c r="AH31" s="90"/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/>
      <c r="O32" s="69"/>
      <c r="P32" s="88">
        <v>0.003472222222222222</v>
      </c>
      <c r="Q32" s="87"/>
      <c r="R32" s="89">
        <f t="shared" si="9"/>
        <v>-0.003472222222222222</v>
      </c>
      <c r="S32" s="88">
        <f t="shared" si="10"/>
        <v>0</v>
      </c>
      <c r="T32" s="88">
        <v>0.003472222222222222</v>
      </c>
      <c r="U32" s="87"/>
      <c r="V32" s="89">
        <f t="shared" si="11"/>
        <v>-0.003472222222222222</v>
      </c>
      <c r="W32" s="88">
        <f t="shared" si="12"/>
        <v>0</v>
      </c>
      <c r="X32" s="88">
        <v>0.003472222222222222</v>
      </c>
      <c r="Y32" s="87"/>
      <c r="Z32" s="89">
        <f t="shared" si="13"/>
        <v>-0.003472222222222222</v>
      </c>
      <c r="AA32" s="88">
        <f t="shared" si="14"/>
        <v>0</v>
      </c>
      <c r="AB32" s="88">
        <v>0</v>
      </c>
      <c r="AC32" s="87"/>
      <c r="AD32" s="89">
        <f t="shared" si="15"/>
        <v>0</v>
      </c>
      <c r="AE32" s="88">
        <f t="shared" si="16"/>
        <v>-0.010416666666666666</v>
      </c>
      <c r="AF32" s="87">
        <v>0</v>
      </c>
      <c r="AG32" s="89">
        <f t="shared" si="17"/>
        <v>-0.010416666666666666</v>
      </c>
      <c r="AH32" s="90"/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/>
      <c r="O33" s="69"/>
      <c r="P33" s="88">
        <v>0.003472222222222222</v>
      </c>
      <c r="Q33" s="87"/>
      <c r="R33" s="89">
        <f t="shared" si="9"/>
        <v>-0.003472222222222222</v>
      </c>
      <c r="S33" s="88">
        <f t="shared" si="10"/>
        <v>0</v>
      </c>
      <c r="T33" s="88">
        <v>0.003472222222222222</v>
      </c>
      <c r="U33" s="87"/>
      <c r="V33" s="89">
        <f t="shared" si="11"/>
        <v>-0.003472222222222222</v>
      </c>
      <c r="W33" s="88">
        <f t="shared" si="12"/>
        <v>0</v>
      </c>
      <c r="X33" s="88">
        <v>0.003472222222222222</v>
      </c>
      <c r="Y33" s="87"/>
      <c r="Z33" s="89">
        <f t="shared" si="13"/>
        <v>-0.003472222222222222</v>
      </c>
      <c r="AA33" s="88">
        <f t="shared" si="14"/>
        <v>0</v>
      </c>
      <c r="AB33" s="88">
        <v>0</v>
      </c>
      <c r="AC33" s="87"/>
      <c r="AD33" s="89">
        <f t="shared" si="15"/>
        <v>0</v>
      </c>
      <c r="AE33" s="88">
        <f t="shared" si="16"/>
        <v>-0.010416666666666666</v>
      </c>
      <c r="AF33" s="69">
        <v>0</v>
      </c>
      <c r="AG33" s="89">
        <f t="shared" si="17"/>
        <v>-0.010416666666666666</v>
      </c>
      <c r="AH33" s="90"/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/>
      <c r="O34" s="69"/>
      <c r="P34" s="88">
        <v>0.003472222222222222</v>
      </c>
      <c r="Q34" s="87"/>
      <c r="R34" s="89">
        <f t="shared" si="9"/>
        <v>-0.003472222222222222</v>
      </c>
      <c r="S34" s="88">
        <f t="shared" si="10"/>
        <v>0</v>
      </c>
      <c r="T34" s="88">
        <v>0.003472222222222222</v>
      </c>
      <c r="U34" s="87"/>
      <c r="V34" s="89">
        <f t="shared" si="11"/>
        <v>-0.003472222222222222</v>
      </c>
      <c r="W34" s="88">
        <f t="shared" si="12"/>
        <v>0</v>
      </c>
      <c r="X34" s="88">
        <v>0.003472222222222222</v>
      </c>
      <c r="Y34" s="87"/>
      <c r="Z34" s="89">
        <f t="shared" si="13"/>
        <v>-0.003472222222222222</v>
      </c>
      <c r="AA34" s="88">
        <f t="shared" si="14"/>
        <v>0</v>
      </c>
      <c r="AB34" s="88">
        <v>0</v>
      </c>
      <c r="AC34" s="87"/>
      <c r="AD34" s="89">
        <f t="shared" si="15"/>
        <v>0</v>
      </c>
      <c r="AE34" s="88">
        <f t="shared" si="16"/>
        <v>-0.010416666666666666</v>
      </c>
      <c r="AF34" s="69">
        <v>0</v>
      </c>
      <c r="AG34" s="89">
        <f t="shared" si="17"/>
        <v>-0.010416666666666666</v>
      </c>
      <c r="AH34" s="90"/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/>
      <c r="O35" s="69"/>
      <c r="P35" s="88">
        <v>0.003472222222222222</v>
      </c>
      <c r="Q35" s="87"/>
      <c r="R35" s="89">
        <f t="shared" si="9"/>
        <v>-0.003472222222222222</v>
      </c>
      <c r="S35" s="88">
        <f t="shared" si="10"/>
        <v>0</v>
      </c>
      <c r="T35" s="88">
        <v>0.003472222222222222</v>
      </c>
      <c r="U35" s="87"/>
      <c r="V35" s="89">
        <f t="shared" si="11"/>
        <v>-0.003472222222222222</v>
      </c>
      <c r="W35" s="88">
        <f t="shared" si="12"/>
        <v>0</v>
      </c>
      <c r="X35" s="88">
        <v>0.003472222222222222</v>
      </c>
      <c r="Y35" s="87"/>
      <c r="Z35" s="89">
        <f t="shared" si="13"/>
        <v>-0.003472222222222222</v>
      </c>
      <c r="AA35" s="88">
        <f t="shared" si="14"/>
        <v>0</v>
      </c>
      <c r="AB35" s="88">
        <v>0</v>
      </c>
      <c r="AC35" s="87"/>
      <c r="AD35" s="89">
        <f t="shared" si="15"/>
        <v>0</v>
      </c>
      <c r="AE35" s="88">
        <f t="shared" si="16"/>
        <v>-0.010416666666666666</v>
      </c>
      <c r="AF35" s="69">
        <v>0</v>
      </c>
      <c r="AG35" s="89">
        <f t="shared" si="17"/>
        <v>-0.010416666666666666</v>
      </c>
      <c r="AH35" s="90"/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/>
      <c r="O36" s="69"/>
      <c r="P36" s="88">
        <v>0.003472222222222222</v>
      </c>
      <c r="Q36" s="87"/>
      <c r="R36" s="89">
        <f t="shared" si="9"/>
        <v>-0.003472222222222222</v>
      </c>
      <c r="S36" s="88">
        <f t="shared" si="10"/>
        <v>0</v>
      </c>
      <c r="T36" s="88">
        <v>0.003472222222222222</v>
      </c>
      <c r="U36" s="87"/>
      <c r="V36" s="89">
        <f t="shared" si="11"/>
        <v>-0.003472222222222222</v>
      </c>
      <c r="W36" s="88">
        <f t="shared" si="12"/>
        <v>0</v>
      </c>
      <c r="X36" s="88">
        <v>0.003472222222222222</v>
      </c>
      <c r="Y36" s="87"/>
      <c r="Z36" s="89">
        <f t="shared" si="13"/>
        <v>-0.003472222222222222</v>
      </c>
      <c r="AA36" s="88">
        <f t="shared" si="14"/>
        <v>0</v>
      </c>
      <c r="AB36" s="88">
        <v>0</v>
      </c>
      <c r="AC36" s="87"/>
      <c r="AD36" s="89">
        <f t="shared" si="15"/>
        <v>0</v>
      </c>
      <c r="AE36" s="88">
        <f t="shared" si="16"/>
        <v>-0.010416666666666666</v>
      </c>
      <c r="AF36" s="69">
        <v>0</v>
      </c>
      <c r="AG36" s="89">
        <f t="shared" si="17"/>
        <v>-0.010416666666666666</v>
      </c>
      <c r="AH36" s="90"/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/>
      <c r="O37" s="69"/>
      <c r="P37" s="88">
        <v>0.003472222222222222</v>
      </c>
      <c r="Q37" s="87"/>
      <c r="R37" s="89">
        <f t="shared" si="9"/>
        <v>-0.003472222222222222</v>
      </c>
      <c r="S37" s="88">
        <f>Q36</f>
        <v>0</v>
      </c>
      <c r="T37" s="88">
        <v>0.003472222222222222</v>
      </c>
      <c r="U37" s="87"/>
      <c r="V37" s="89">
        <f t="shared" si="11"/>
        <v>-0.003472222222222222</v>
      </c>
      <c r="W37" s="88">
        <f t="shared" si="12"/>
        <v>0</v>
      </c>
      <c r="X37" s="88">
        <v>0.003472222222222222</v>
      </c>
      <c r="Y37" s="87"/>
      <c r="Z37" s="89">
        <f t="shared" si="13"/>
        <v>-0.003472222222222222</v>
      </c>
      <c r="AA37" s="88">
        <f t="shared" si="14"/>
        <v>0</v>
      </c>
      <c r="AB37" s="88">
        <v>0</v>
      </c>
      <c r="AC37" s="87"/>
      <c r="AD37" s="89">
        <f t="shared" si="15"/>
        <v>0</v>
      </c>
      <c r="AE37" s="88">
        <f t="shared" si="16"/>
        <v>-0.010416666666666666</v>
      </c>
      <c r="AF37" s="69">
        <v>0</v>
      </c>
      <c r="AG37" s="89">
        <f t="shared" si="17"/>
        <v>-0.010416666666666666</v>
      </c>
      <c r="AH37" s="90"/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/>
      <c r="O38" s="69"/>
      <c r="P38" s="88">
        <v>0.003472222222222222</v>
      </c>
      <c r="Q38" s="87"/>
      <c r="R38" s="89">
        <f t="shared" si="9"/>
        <v>-0.003472222222222222</v>
      </c>
      <c r="S38" s="88">
        <f aca="true" t="shared" si="18" ref="S38:S46">Q38</f>
        <v>0</v>
      </c>
      <c r="T38" s="88">
        <v>0.003472222222222222</v>
      </c>
      <c r="U38" s="87"/>
      <c r="V38" s="89">
        <f t="shared" si="11"/>
        <v>-0.003472222222222222</v>
      </c>
      <c r="W38" s="88">
        <f t="shared" si="12"/>
        <v>0</v>
      </c>
      <c r="X38" s="88">
        <v>0.003472222222222222</v>
      </c>
      <c r="Y38" s="87"/>
      <c r="Z38" s="89">
        <f t="shared" si="13"/>
        <v>-0.003472222222222222</v>
      </c>
      <c r="AA38" s="88">
        <f t="shared" si="14"/>
        <v>0</v>
      </c>
      <c r="AB38" s="88">
        <v>0</v>
      </c>
      <c r="AC38" s="87"/>
      <c r="AD38" s="89">
        <f t="shared" si="15"/>
        <v>0</v>
      </c>
      <c r="AE38" s="88">
        <f t="shared" si="16"/>
        <v>-0.010416666666666666</v>
      </c>
      <c r="AF38" s="69">
        <v>0</v>
      </c>
      <c r="AG38" s="89">
        <f t="shared" si="17"/>
        <v>-0.010416666666666666</v>
      </c>
      <c r="AH38" s="90"/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/>
      <c r="O39" s="69"/>
      <c r="P39" s="88">
        <v>0.003472222222222222</v>
      </c>
      <c r="Q39" s="87"/>
      <c r="R39" s="89">
        <f t="shared" si="9"/>
        <v>-0.003472222222222222</v>
      </c>
      <c r="S39" s="88">
        <f t="shared" si="18"/>
        <v>0</v>
      </c>
      <c r="T39" s="88">
        <v>0.003472222222222222</v>
      </c>
      <c r="U39" s="87"/>
      <c r="V39" s="89">
        <f t="shared" si="11"/>
        <v>-0.003472222222222222</v>
      </c>
      <c r="W39" s="88">
        <f t="shared" si="12"/>
        <v>0</v>
      </c>
      <c r="X39" s="88">
        <v>0.003472222222222222</v>
      </c>
      <c r="Y39" s="87"/>
      <c r="Z39" s="89">
        <f t="shared" si="13"/>
        <v>-0.003472222222222222</v>
      </c>
      <c r="AA39" s="88">
        <f t="shared" si="14"/>
        <v>0</v>
      </c>
      <c r="AB39" s="88">
        <v>0</v>
      </c>
      <c r="AC39" s="87"/>
      <c r="AD39" s="89">
        <f t="shared" si="15"/>
        <v>0</v>
      </c>
      <c r="AE39" s="88">
        <f t="shared" si="16"/>
        <v>-0.010416666666666666</v>
      </c>
      <c r="AF39" s="69">
        <v>0</v>
      </c>
      <c r="AG39" s="89">
        <f t="shared" si="17"/>
        <v>-0.010416666666666666</v>
      </c>
      <c r="AH39" s="90"/>
    </row>
    <row r="40" spans="1:34" ht="30.75" customHeight="1">
      <c r="A40" s="132" t="s">
        <v>50</v>
      </c>
      <c r="B40" s="133">
        <v>650</v>
      </c>
      <c r="C40" s="91">
        <v>108.6</v>
      </c>
      <c r="D40" s="92">
        <v>28</v>
      </c>
      <c r="E40" s="37" t="s">
        <v>242</v>
      </c>
      <c r="F40" s="43" t="s">
        <v>239</v>
      </c>
      <c r="G40" s="37" t="s">
        <v>23</v>
      </c>
      <c r="H40" s="37" t="s">
        <v>24</v>
      </c>
      <c r="I40" s="134" t="s">
        <v>238</v>
      </c>
      <c r="J40" s="133" t="s">
        <v>314</v>
      </c>
      <c r="K40" s="133" t="s">
        <v>235</v>
      </c>
      <c r="L40" s="37"/>
      <c r="M40" s="93"/>
      <c r="N40" s="93"/>
      <c r="O40" s="69"/>
      <c r="P40" s="88">
        <v>0.003472222222222222</v>
      </c>
      <c r="Q40" s="87"/>
      <c r="R40" s="89">
        <f t="shared" si="9"/>
        <v>-0.003472222222222222</v>
      </c>
      <c r="S40" s="88">
        <f t="shared" si="18"/>
        <v>0</v>
      </c>
      <c r="T40" s="88">
        <v>0.003472222222222222</v>
      </c>
      <c r="U40" s="87"/>
      <c r="V40" s="89">
        <f t="shared" si="11"/>
        <v>-0.003472222222222222</v>
      </c>
      <c r="W40" s="88">
        <f t="shared" si="12"/>
        <v>0</v>
      </c>
      <c r="X40" s="88">
        <v>0.003472222222222222</v>
      </c>
      <c r="Y40" s="87"/>
      <c r="Z40" s="89">
        <f t="shared" si="13"/>
        <v>-0.003472222222222222</v>
      </c>
      <c r="AA40" s="88">
        <f t="shared" si="14"/>
        <v>0</v>
      </c>
      <c r="AB40" s="88">
        <v>0</v>
      </c>
      <c r="AC40" s="87"/>
      <c r="AD40" s="89">
        <f t="shared" si="15"/>
        <v>0</v>
      </c>
      <c r="AE40" s="88">
        <f t="shared" si="16"/>
        <v>-0.010416666666666666</v>
      </c>
      <c r="AF40" s="87">
        <v>0</v>
      </c>
      <c r="AG40" s="89">
        <f t="shared" si="17"/>
        <v>-0.010416666666666666</v>
      </c>
      <c r="AH40" s="90"/>
    </row>
    <row r="41" spans="1:34" ht="30.75" customHeight="1">
      <c r="A41" s="132" t="s">
        <v>28</v>
      </c>
      <c r="B41" s="133">
        <v>250</v>
      </c>
      <c r="C41" s="91"/>
      <c r="D41" s="92">
        <v>33</v>
      </c>
      <c r="E41" s="134">
        <v>34</v>
      </c>
      <c r="F41" s="43" t="s">
        <v>73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/>
      <c r="O41" s="69"/>
      <c r="P41" s="88">
        <v>0.003472222222222222</v>
      </c>
      <c r="Q41" s="87"/>
      <c r="R41" s="89">
        <f t="shared" si="9"/>
        <v>-0.003472222222222222</v>
      </c>
      <c r="S41" s="88">
        <f t="shared" si="18"/>
        <v>0</v>
      </c>
      <c r="T41" s="88">
        <v>0.003472222222222222</v>
      </c>
      <c r="U41" s="87"/>
      <c r="V41" s="89">
        <f t="shared" si="11"/>
        <v>-0.003472222222222222</v>
      </c>
      <c r="W41" s="88">
        <f t="shared" si="12"/>
        <v>0</v>
      </c>
      <c r="X41" s="88">
        <v>0.003472222222222222</v>
      </c>
      <c r="Y41" s="87"/>
      <c r="Z41" s="89">
        <f t="shared" si="13"/>
        <v>-0.003472222222222222</v>
      </c>
      <c r="AA41" s="88">
        <f t="shared" si="14"/>
        <v>0</v>
      </c>
      <c r="AB41" s="88">
        <v>0</v>
      </c>
      <c r="AC41" s="87"/>
      <c r="AD41" s="89">
        <f t="shared" si="15"/>
        <v>0</v>
      </c>
      <c r="AE41" s="88">
        <f t="shared" si="16"/>
        <v>-0.010416666666666666</v>
      </c>
      <c r="AF41" s="69">
        <v>0</v>
      </c>
      <c r="AG41" s="89">
        <f t="shared" si="17"/>
        <v>-0.010416666666666666</v>
      </c>
      <c r="AH41" s="90"/>
    </row>
    <row r="42" spans="1:34" ht="30.75" customHeight="1">
      <c r="A42" s="132" t="s">
        <v>22</v>
      </c>
      <c r="B42" s="133">
        <v>300</v>
      </c>
      <c r="C42" s="91">
        <v>105.3</v>
      </c>
      <c r="D42" s="92">
        <v>25</v>
      </c>
      <c r="E42" s="134">
        <v>137</v>
      </c>
      <c r="F42" s="43" t="s">
        <v>123</v>
      </c>
      <c r="G42" s="37" t="s">
        <v>23</v>
      </c>
      <c r="H42" s="37" t="s">
        <v>112</v>
      </c>
      <c r="I42" s="134" t="s">
        <v>238</v>
      </c>
      <c r="J42" s="133" t="s">
        <v>314</v>
      </c>
      <c r="K42" s="133"/>
      <c r="L42" s="37"/>
      <c r="M42" s="93"/>
      <c r="N42" s="93"/>
      <c r="O42" s="69"/>
      <c r="P42" s="88">
        <v>0.003472222222222222</v>
      </c>
      <c r="Q42" s="87"/>
      <c r="R42" s="89">
        <f t="shared" si="9"/>
        <v>-0.003472222222222222</v>
      </c>
      <c r="S42" s="88">
        <f t="shared" si="18"/>
        <v>0</v>
      </c>
      <c r="T42" s="88">
        <v>0.003472222222222222</v>
      </c>
      <c r="U42" s="87"/>
      <c r="V42" s="89">
        <f t="shared" si="11"/>
        <v>-0.003472222222222222</v>
      </c>
      <c r="W42" s="88">
        <f t="shared" si="12"/>
        <v>0</v>
      </c>
      <c r="X42" s="88">
        <v>0.003472222222222222</v>
      </c>
      <c r="Y42" s="87"/>
      <c r="Z42" s="89">
        <f t="shared" si="13"/>
        <v>-0.003472222222222222</v>
      </c>
      <c r="AA42" s="88">
        <f t="shared" si="14"/>
        <v>0</v>
      </c>
      <c r="AB42" s="88">
        <v>0</v>
      </c>
      <c r="AC42" s="87"/>
      <c r="AD42" s="89">
        <f t="shared" si="15"/>
        <v>0</v>
      </c>
      <c r="AE42" s="88">
        <f t="shared" si="16"/>
        <v>-0.010416666666666666</v>
      </c>
      <c r="AF42" s="87">
        <v>0</v>
      </c>
      <c r="AG42" s="89">
        <f t="shared" si="17"/>
        <v>-0.010416666666666666</v>
      </c>
      <c r="AH42" s="90"/>
    </row>
    <row r="43" spans="1:34" ht="30.75" customHeight="1">
      <c r="A43" s="132" t="s">
        <v>22</v>
      </c>
      <c r="B43" s="133">
        <v>350</v>
      </c>
      <c r="C43" s="91">
        <v>109.2</v>
      </c>
      <c r="D43" s="35">
        <v>34</v>
      </c>
      <c r="E43" s="37">
        <v>723</v>
      </c>
      <c r="F43" s="43" t="s">
        <v>237</v>
      </c>
      <c r="G43" s="37" t="s">
        <v>23</v>
      </c>
      <c r="H43" s="37" t="s">
        <v>24</v>
      </c>
      <c r="I43" s="134" t="s">
        <v>238</v>
      </c>
      <c r="J43" s="133" t="s">
        <v>314</v>
      </c>
      <c r="K43" s="133" t="s">
        <v>235</v>
      </c>
      <c r="L43" s="37"/>
      <c r="M43" s="93"/>
      <c r="N43" s="93"/>
      <c r="O43" s="69"/>
      <c r="P43" s="88">
        <v>0.003472222222222222</v>
      </c>
      <c r="Q43" s="87"/>
      <c r="R43" s="89">
        <f t="shared" si="9"/>
        <v>-0.003472222222222222</v>
      </c>
      <c r="S43" s="88">
        <f t="shared" si="18"/>
        <v>0</v>
      </c>
      <c r="T43" s="88">
        <v>0.003472222222222222</v>
      </c>
      <c r="U43" s="87"/>
      <c r="V43" s="89">
        <f t="shared" si="11"/>
        <v>-0.003472222222222222</v>
      </c>
      <c r="W43" s="88">
        <f t="shared" si="12"/>
        <v>0</v>
      </c>
      <c r="X43" s="88">
        <v>0.003472222222222222</v>
      </c>
      <c r="Y43" s="87"/>
      <c r="Z43" s="89">
        <f t="shared" si="13"/>
        <v>-0.003472222222222222</v>
      </c>
      <c r="AA43" s="88">
        <f t="shared" si="14"/>
        <v>0</v>
      </c>
      <c r="AB43" s="88">
        <v>0</v>
      </c>
      <c r="AC43" s="87"/>
      <c r="AD43" s="89">
        <f t="shared" si="15"/>
        <v>0</v>
      </c>
      <c r="AE43" s="88">
        <f t="shared" si="16"/>
        <v>-0.010416666666666666</v>
      </c>
      <c r="AF43" s="69">
        <v>0</v>
      </c>
      <c r="AG43" s="89">
        <f t="shared" si="17"/>
        <v>-0.010416666666666666</v>
      </c>
      <c r="AH43" s="90"/>
    </row>
    <row r="44" spans="1:34" ht="30.75" customHeight="1" thickBot="1">
      <c r="A44" s="132" t="s">
        <v>197</v>
      </c>
      <c r="B44" s="133">
        <v>200</v>
      </c>
      <c r="C44" s="91">
        <v>104.8</v>
      </c>
      <c r="D44" s="92">
        <v>29</v>
      </c>
      <c r="E44" s="37">
        <v>131</v>
      </c>
      <c r="F44" s="43" t="s">
        <v>198</v>
      </c>
      <c r="G44" s="37" t="s">
        <v>23</v>
      </c>
      <c r="H44" s="37" t="s">
        <v>112</v>
      </c>
      <c r="I44" s="134" t="s">
        <v>238</v>
      </c>
      <c r="J44" s="133" t="s">
        <v>41</v>
      </c>
      <c r="K44" s="133"/>
      <c r="L44" s="37"/>
      <c r="M44" s="93"/>
      <c r="N44" s="93"/>
      <c r="O44" s="69"/>
      <c r="P44" s="88">
        <v>0.003472222222222222</v>
      </c>
      <c r="Q44" s="87"/>
      <c r="R44" s="89">
        <f t="shared" si="9"/>
        <v>-0.003472222222222222</v>
      </c>
      <c r="S44" s="88">
        <f t="shared" si="18"/>
        <v>0</v>
      </c>
      <c r="T44" s="88">
        <v>0.003472222222222222</v>
      </c>
      <c r="U44" s="87"/>
      <c r="V44" s="89">
        <f t="shared" si="11"/>
        <v>-0.003472222222222222</v>
      </c>
      <c r="W44" s="88">
        <f t="shared" si="12"/>
        <v>0</v>
      </c>
      <c r="X44" s="88">
        <v>0</v>
      </c>
      <c r="Y44" s="87"/>
      <c r="Z44" s="89">
        <f t="shared" si="13"/>
        <v>0</v>
      </c>
      <c r="AA44" s="88">
        <f t="shared" si="14"/>
        <v>0</v>
      </c>
      <c r="AB44" s="88">
        <v>0</v>
      </c>
      <c r="AC44" s="87"/>
      <c r="AD44" s="89">
        <f t="shared" si="15"/>
        <v>0</v>
      </c>
      <c r="AE44" s="88">
        <f t="shared" si="16"/>
        <v>-0.006944444444444444</v>
      </c>
      <c r="AF44" s="69">
        <v>0</v>
      </c>
      <c r="AG44" s="89">
        <f t="shared" si="17"/>
        <v>-0.006944444444444444</v>
      </c>
      <c r="AH44" s="90"/>
    </row>
    <row r="45" spans="1:34" ht="30.75" customHeight="1">
      <c r="A45" s="33" t="s">
        <v>22</v>
      </c>
      <c r="B45" s="34">
        <v>300</v>
      </c>
      <c r="C45" s="91">
        <v>107.7</v>
      </c>
      <c r="D45" s="83">
        <v>7</v>
      </c>
      <c r="E45" s="37">
        <v>136</v>
      </c>
      <c r="F45" s="101" t="s">
        <v>113</v>
      </c>
      <c r="G45" s="102" t="s">
        <v>23</v>
      </c>
      <c r="H45" s="37" t="s">
        <v>112</v>
      </c>
      <c r="I45" s="35" t="s">
        <v>238</v>
      </c>
      <c r="J45" s="34" t="s">
        <v>315</v>
      </c>
      <c r="K45" s="37"/>
      <c r="L45" s="37"/>
      <c r="M45" s="93"/>
      <c r="N45" s="93"/>
      <c r="O45" s="69"/>
      <c r="P45" s="88">
        <v>0.003472222222222222</v>
      </c>
      <c r="Q45" s="87"/>
      <c r="R45" s="89">
        <f t="shared" si="9"/>
        <v>-0.003472222222222222</v>
      </c>
      <c r="S45" s="88">
        <f t="shared" si="18"/>
        <v>0</v>
      </c>
      <c r="T45" s="88">
        <v>0.003472222222222222</v>
      </c>
      <c r="U45" s="87"/>
      <c r="V45" s="89">
        <f t="shared" si="11"/>
        <v>-0.003472222222222222</v>
      </c>
      <c r="W45" s="88">
        <f t="shared" si="12"/>
        <v>0</v>
      </c>
      <c r="X45" s="88">
        <v>0.003472222222222222</v>
      </c>
      <c r="Y45" s="87"/>
      <c r="Z45" s="89">
        <f t="shared" si="13"/>
        <v>-0.003472222222222222</v>
      </c>
      <c r="AA45" s="88">
        <f t="shared" si="14"/>
        <v>0</v>
      </c>
      <c r="AB45" s="88">
        <v>0</v>
      </c>
      <c r="AC45" s="87"/>
      <c r="AD45" s="89">
        <f t="shared" si="15"/>
        <v>0</v>
      </c>
      <c r="AE45" s="88">
        <f t="shared" si="16"/>
        <v>-0.010416666666666666</v>
      </c>
      <c r="AF45" s="87">
        <v>0</v>
      </c>
      <c r="AG45" s="89">
        <f t="shared" si="17"/>
        <v>-0.010416666666666666</v>
      </c>
      <c r="AH45" s="90"/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/>
      <c r="O46" s="69"/>
      <c r="P46" s="88">
        <v>0</v>
      </c>
      <c r="Q46" s="87"/>
      <c r="R46" s="89">
        <f t="shared" si="9"/>
        <v>0</v>
      </c>
      <c r="S46" s="88">
        <f t="shared" si="18"/>
        <v>0</v>
      </c>
      <c r="T46" s="88">
        <v>0</v>
      </c>
      <c r="U46" s="87"/>
      <c r="V46" s="89">
        <f t="shared" si="11"/>
        <v>0</v>
      </c>
      <c r="W46" s="88">
        <f t="shared" si="12"/>
        <v>0</v>
      </c>
      <c r="X46" s="88">
        <v>0</v>
      </c>
      <c r="Y46" s="87"/>
      <c r="Z46" s="89">
        <f t="shared" si="13"/>
        <v>0</v>
      </c>
      <c r="AA46" s="88">
        <f t="shared" si="14"/>
        <v>0</v>
      </c>
      <c r="AB46" s="88">
        <v>0</v>
      </c>
      <c r="AC46" s="87"/>
      <c r="AD46" s="89">
        <f t="shared" si="15"/>
        <v>0</v>
      </c>
      <c r="AE46" s="88">
        <f t="shared" si="16"/>
        <v>0</v>
      </c>
      <c r="AF46" s="87">
        <v>0</v>
      </c>
      <c r="AG46" s="89">
        <f t="shared" si="17"/>
        <v>0</v>
      </c>
      <c r="AH46" s="90"/>
    </row>
    <row r="48" spans="8:23" ht="15">
      <c r="H48" s="156"/>
      <c r="J48" s="156"/>
      <c r="K48" s="156"/>
      <c r="W48" s="96" t="s">
        <v>74</v>
      </c>
    </row>
    <row r="49" spans="6:10" ht="15">
      <c r="F49" s="98" t="s">
        <v>75</v>
      </c>
      <c r="H49" s="97" t="s">
        <v>385</v>
      </c>
      <c r="J49" s="98" t="s">
        <v>386</v>
      </c>
    </row>
  </sheetData>
  <sheetProtection/>
  <mergeCells count="6">
    <mergeCell ref="AA3:AD3"/>
    <mergeCell ref="AH3:AH4"/>
    <mergeCell ref="A2:B2"/>
    <mergeCell ref="O3:R3"/>
    <mergeCell ref="S3:V3"/>
    <mergeCell ref="W3:Z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1">
      <pane xSplit="12" ySplit="4" topLeftCell="AB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F33" sqref="F33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1" width="7.7109375" style="97" customWidth="1"/>
    <col min="12" max="12" width="7.28125" style="97" customWidth="1"/>
    <col min="13" max="13" width="7.140625" style="96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389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12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 thickBo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 thickBot="1">
      <c r="A6" s="132" t="s">
        <v>22</v>
      </c>
      <c r="B6" s="133">
        <v>200</v>
      </c>
      <c r="C6" s="82">
        <v>104.4</v>
      </c>
      <c r="D6" s="83">
        <v>4</v>
      </c>
      <c r="E6" s="134">
        <v>100</v>
      </c>
      <c r="F6" s="43" t="s">
        <v>7</v>
      </c>
      <c r="G6" s="37" t="s">
        <v>23</v>
      </c>
      <c r="H6" s="37" t="s">
        <v>24</v>
      </c>
      <c r="I6" s="134" t="s">
        <v>25</v>
      </c>
      <c r="J6" s="133" t="str">
        <f>IF(N6&gt;=27759,"Nil",+IF(N6&gt;=24838,"B6",+IF(N6&lt;=24837,"B4","Nil")))</f>
        <v>B4</v>
      </c>
      <c r="K6" s="133" t="s">
        <v>25</v>
      </c>
      <c r="L6" s="56"/>
      <c r="M6" s="84"/>
      <c r="N6" s="85"/>
      <c r="O6" s="86"/>
      <c r="P6" s="88">
        <v>0.003472222222222222</v>
      </c>
      <c r="Q6" s="87"/>
      <c r="R6" s="89">
        <f>Q6-O6-P6</f>
        <v>-0.003472222222222222</v>
      </c>
      <c r="S6" s="88">
        <f>Q6</f>
        <v>0</v>
      </c>
      <c r="T6" s="88">
        <v>0.003472222222222222</v>
      </c>
      <c r="U6" s="87"/>
      <c r="V6" s="89">
        <f>U6-S6-T6</f>
        <v>-0.003472222222222222</v>
      </c>
      <c r="W6" s="88">
        <f>U6</f>
        <v>0</v>
      </c>
      <c r="X6" s="88">
        <v>0.003472222222222222</v>
      </c>
      <c r="Y6" s="87"/>
      <c r="Z6" s="89">
        <f>Y6-W6-X6</f>
        <v>-0.003472222222222222</v>
      </c>
      <c r="AA6" s="88">
        <f>Y6</f>
        <v>0</v>
      </c>
      <c r="AB6" s="88">
        <v>0.003472222222222222</v>
      </c>
      <c r="AC6" s="87"/>
      <c r="AD6" s="89">
        <f>AC6-AA6-AB6</f>
        <v>-0.003472222222222222</v>
      </c>
      <c r="AE6" s="88">
        <f>AD6+Z6+V6+R6</f>
        <v>-0.013888888888888888</v>
      </c>
      <c r="AF6" s="69">
        <v>0</v>
      </c>
      <c r="AG6" s="89">
        <f>AE6+AF6</f>
        <v>-0.013888888888888888</v>
      </c>
      <c r="AH6" s="90"/>
    </row>
    <row r="7" spans="1:34" ht="30.75" customHeight="1" thickBo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34" t="s">
        <v>314</v>
      </c>
      <c r="K7" s="34"/>
      <c r="L7" s="56"/>
      <c r="M7" s="93"/>
      <c r="N7" s="93"/>
      <c r="O7" s="69"/>
      <c r="P7" s="88">
        <v>0.003472222222222222</v>
      </c>
      <c r="Q7" s="87"/>
      <c r="R7" s="89">
        <f>Q7-O7-P7</f>
        <v>-0.003472222222222222</v>
      </c>
      <c r="S7" s="88">
        <f>Q7</f>
        <v>0</v>
      </c>
      <c r="T7" s="88">
        <v>0.003472222222222222</v>
      </c>
      <c r="U7" s="87"/>
      <c r="V7" s="89">
        <f>U7-S7-T7</f>
        <v>-0.003472222222222222</v>
      </c>
      <c r="W7" s="88">
        <f>U7</f>
        <v>0</v>
      </c>
      <c r="X7" s="88">
        <v>0.003472222222222222</v>
      </c>
      <c r="Y7" s="87"/>
      <c r="Z7" s="89">
        <f>Y7-W7-X7</f>
        <v>-0.003472222222222222</v>
      </c>
      <c r="AA7" s="88">
        <f>Y7</f>
        <v>0</v>
      </c>
      <c r="AB7" s="88">
        <v>0</v>
      </c>
      <c r="AC7" s="87"/>
      <c r="AD7" s="89">
        <f>AC7-AA7-AB7</f>
        <v>0</v>
      </c>
      <c r="AE7" s="88">
        <f>AD7+Z7+V7+R7</f>
        <v>-0.010416666666666666</v>
      </c>
      <c r="AF7" s="69">
        <v>0</v>
      </c>
      <c r="AG7" s="89">
        <f>AE7+AF7</f>
        <v>-0.010416666666666666</v>
      </c>
      <c r="AH7" s="90"/>
    </row>
    <row r="8" spans="1:34" ht="30.75" customHeight="1" thickBot="1">
      <c r="A8" s="33" t="s">
        <v>22</v>
      </c>
      <c r="B8" s="34" t="s">
        <v>52</v>
      </c>
      <c r="C8" s="91">
        <v>104.7</v>
      </c>
      <c r="D8" s="83">
        <v>6</v>
      </c>
      <c r="E8" s="35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56"/>
      <c r="M8" s="93"/>
      <c r="N8" s="85"/>
      <c r="O8" s="86"/>
      <c r="P8" s="88">
        <v>0.003472222222222222</v>
      </c>
      <c r="Q8" s="87"/>
      <c r="R8" s="89">
        <f>Q8-O8-P8</f>
        <v>-0.003472222222222222</v>
      </c>
      <c r="S8" s="88">
        <f>Q8</f>
        <v>0</v>
      </c>
      <c r="T8" s="88">
        <v>0.003472222222222222</v>
      </c>
      <c r="U8" s="87"/>
      <c r="V8" s="89">
        <f>U8-S8-T8</f>
        <v>-0.003472222222222222</v>
      </c>
      <c r="W8" s="88">
        <f>U8</f>
        <v>0</v>
      </c>
      <c r="X8" s="88">
        <v>0</v>
      </c>
      <c r="Y8" s="87"/>
      <c r="Z8" s="89">
        <f>Y8-W8-X8</f>
        <v>0</v>
      </c>
      <c r="AA8" s="88">
        <f>Y8</f>
        <v>0</v>
      </c>
      <c r="AB8" s="88">
        <v>0</v>
      </c>
      <c r="AC8" s="87"/>
      <c r="AD8" s="89">
        <f>AC8-AA8-AB8</f>
        <v>0</v>
      </c>
      <c r="AE8" s="88">
        <f>AD8+Z8+V8+R8</f>
        <v>-0.006944444444444444</v>
      </c>
      <c r="AF8" s="69">
        <v>0</v>
      </c>
      <c r="AG8" s="89">
        <f>AE8+AF8</f>
        <v>-0.006944444444444444</v>
      </c>
      <c r="AH8" s="90"/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 thickBo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/>
      <c r="O10" s="86"/>
      <c r="P10" s="88">
        <v>0.003472222222222222</v>
      </c>
      <c r="Q10" s="87"/>
      <c r="R10" s="89">
        <f aca="true" t="shared" si="0" ref="R10:R25">Q10-O10-P10</f>
        <v>-0.003472222222222222</v>
      </c>
      <c r="S10" s="88">
        <f aca="true" t="shared" si="1" ref="S10:S25">Q10</f>
        <v>0</v>
      </c>
      <c r="T10" s="88">
        <v>0.003472222222222222</v>
      </c>
      <c r="U10" s="87"/>
      <c r="V10" s="89">
        <f aca="true" t="shared" si="2" ref="V10:V25">U10-S10-T10</f>
        <v>-0.003472222222222222</v>
      </c>
      <c r="W10" s="88">
        <f aca="true" t="shared" si="3" ref="W10:W25">U10</f>
        <v>0</v>
      </c>
      <c r="X10" s="88">
        <v>0.003472222222222222</v>
      </c>
      <c r="Y10" s="87"/>
      <c r="Z10" s="89">
        <f aca="true" t="shared" si="4" ref="Z10:Z25">Y10-W10-X10</f>
        <v>-0.003472222222222222</v>
      </c>
      <c r="AA10" s="88">
        <f aca="true" t="shared" si="5" ref="AA10:AA25">Y10</f>
        <v>0</v>
      </c>
      <c r="AB10" s="88">
        <v>0.003472222222222222</v>
      </c>
      <c r="AC10" s="87"/>
      <c r="AD10" s="89">
        <f aca="true" t="shared" si="6" ref="AD10:AD25">AC10-AA10-AB10</f>
        <v>-0.003472222222222222</v>
      </c>
      <c r="AE10" s="88">
        <f aca="true" t="shared" si="7" ref="AE10:AE25">AD10+Z10+V10+R10</f>
        <v>-0.013888888888888888</v>
      </c>
      <c r="AF10" s="69">
        <v>0</v>
      </c>
      <c r="AG10" s="89">
        <f aca="true" t="shared" si="8" ref="AG10:AG25">AE10+AF10</f>
        <v>-0.013888888888888888</v>
      </c>
      <c r="AH10" s="90"/>
    </row>
    <row r="11" spans="1:35" ht="30.75" customHeight="1" thickBot="1">
      <c r="A11" s="33" t="s">
        <v>131</v>
      </c>
      <c r="B11" s="34">
        <v>390</v>
      </c>
      <c r="C11" s="91">
        <v>105</v>
      </c>
      <c r="D11" s="83">
        <v>13</v>
      </c>
      <c r="E11" s="35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56"/>
      <c r="M11" s="93"/>
      <c r="N11" s="85"/>
      <c r="O11" s="86"/>
      <c r="P11" s="88">
        <v>0.003472222222222222</v>
      </c>
      <c r="Q11" s="87"/>
      <c r="R11" s="89">
        <f t="shared" si="0"/>
        <v>-0.003472222222222222</v>
      </c>
      <c r="S11" s="88">
        <f t="shared" si="1"/>
        <v>0</v>
      </c>
      <c r="T11" s="88">
        <v>0.003472222222222222</v>
      </c>
      <c r="U11" s="87"/>
      <c r="V11" s="89">
        <f t="shared" si="2"/>
        <v>-0.003472222222222222</v>
      </c>
      <c r="W11" s="88">
        <f t="shared" si="3"/>
        <v>0</v>
      </c>
      <c r="X11" s="88">
        <v>0.003472222222222222</v>
      </c>
      <c r="Y11" s="87"/>
      <c r="Z11" s="89">
        <f t="shared" si="4"/>
        <v>-0.003472222222222222</v>
      </c>
      <c r="AA11" s="88">
        <f t="shared" si="5"/>
        <v>0</v>
      </c>
      <c r="AB11" s="88">
        <v>0.003472222222222222</v>
      </c>
      <c r="AC11" s="87"/>
      <c r="AD11" s="89">
        <f t="shared" si="6"/>
        <v>-0.003472222222222222</v>
      </c>
      <c r="AE11" s="88">
        <f t="shared" si="7"/>
        <v>-0.013888888888888888</v>
      </c>
      <c r="AF11" s="69">
        <v>0</v>
      </c>
      <c r="AG11" s="89">
        <f t="shared" si="8"/>
        <v>-0.013888888888888888</v>
      </c>
      <c r="AH11" s="90"/>
      <c r="AI11" s="94"/>
    </row>
    <row r="12" spans="1:34" ht="30.75" customHeight="1" thickBo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/>
      <c r="O12" s="69"/>
      <c r="P12" s="88">
        <v>0.003472222222222222</v>
      </c>
      <c r="Q12" s="87"/>
      <c r="R12" s="89">
        <f t="shared" si="0"/>
        <v>-0.003472222222222222</v>
      </c>
      <c r="S12" s="88">
        <f t="shared" si="1"/>
        <v>0</v>
      </c>
      <c r="T12" s="88">
        <v>0.003472222222222222</v>
      </c>
      <c r="U12" s="87"/>
      <c r="V12" s="89">
        <f t="shared" si="2"/>
        <v>-0.003472222222222222</v>
      </c>
      <c r="W12" s="88">
        <f t="shared" si="3"/>
        <v>0</v>
      </c>
      <c r="X12" s="88">
        <v>0.003472222222222222</v>
      </c>
      <c r="Y12" s="87"/>
      <c r="Z12" s="89">
        <f t="shared" si="4"/>
        <v>-0.003472222222222222</v>
      </c>
      <c r="AA12" s="88">
        <f t="shared" si="5"/>
        <v>0</v>
      </c>
      <c r="AB12" s="88">
        <v>0.003472222222222222</v>
      </c>
      <c r="AC12" s="87"/>
      <c r="AD12" s="89">
        <f t="shared" si="6"/>
        <v>-0.003472222222222222</v>
      </c>
      <c r="AE12" s="88">
        <f t="shared" si="7"/>
        <v>-0.013888888888888888</v>
      </c>
      <c r="AF12" s="69">
        <v>0</v>
      </c>
      <c r="AG12" s="89">
        <f t="shared" si="8"/>
        <v>-0.013888888888888888</v>
      </c>
      <c r="AH12" s="90"/>
    </row>
    <row r="13" spans="1:34" ht="30.75" customHeight="1" thickBot="1">
      <c r="A13" s="33" t="s">
        <v>22</v>
      </c>
      <c r="B13" s="34">
        <v>300</v>
      </c>
      <c r="C13" s="91">
        <v>108</v>
      </c>
      <c r="D13" s="83">
        <v>8</v>
      </c>
      <c r="E13" s="37">
        <v>88</v>
      </c>
      <c r="F13" s="101" t="s">
        <v>4</v>
      </c>
      <c r="G13" s="102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56"/>
      <c r="M13" s="93"/>
      <c r="N13" s="85"/>
      <c r="O13" s="69"/>
      <c r="P13" s="88">
        <v>0.003472222222222222</v>
      </c>
      <c r="Q13" s="87"/>
      <c r="R13" s="89">
        <f t="shared" si="0"/>
        <v>-0.003472222222222222</v>
      </c>
      <c r="S13" s="88">
        <f t="shared" si="1"/>
        <v>0</v>
      </c>
      <c r="T13" s="88">
        <v>0.003472222222222222</v>
      </c>
      <c r="U13" s="87"/>
      <c r="V13" s="89">
        <f t="shared" si="2"/>
        <v>-0.003472222222222222</v>
      </c>
      <c r="W13" s="88">
        <f t="shared" si="3"/>
        <v>0</v>
      </c>
      <c r="X13" s="88">
        <v>0.003472222222222222</v>
      </c>
      <c r="Y13" s="87"/>
      <c r="Z13" s="89">
        <f t="shared" si="4"/>
        <v>-0.003472222222222222</v>
      </c>
      <c r="AA13" s="88">
        <f t="shared" si="5"/>
        <v>0</v>
      </c>
      <c r="AB13" s="88">
        <v>0.003472222222222222</v>
      </c>
      <c r="AC13" s="87"/>
      <c r="AD13" s="89">
        <f t="shared" si="6"/>
        <v>-0.003472222222222222</v>
      </c>
      <c r="AE13" s="88">
        <f t="shared" si="7"/>
        <v>-0.013888888888888888</v>
      </c>
      <c r="AF13" s="69">
        <v>0</v>
      </c>
      <c r="AG13" s="89">
        <f t="shared" si="8"/>
        <v>-0.013888888888888888</v>
      </c>
      <c r="AH13" s="90"/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/>
      <c r="O14" s="69"/>
      <c r="P14" s="88">
        <v>0.003472222222222222</v>
      </c>
      <c r="Q14" s="87"/>
      <c r="R14" s="89">
        <f t="shared" si="0"/>
        <v>-0.003472222222222222</v>
      </c>
      <c r="S14" s="88">
        <f t="shared" si="1"/>
        <v>0</v>
      </c>
      <c r="T14" s="88">
        <v>0.003472222222222222</v>
      </c>
      <c r="U14" s="87"/>
      <c r="V14" s="89">
        <f t="shared" si="2"/>
        <v>-0.003472222222222222</v>
      </c>
      <c r="W14" s="88">
        <f t="shared" si="3"/>
        <v>0</v>
      </c>
      <c r="X14" s="88">
        <v>0.003472222222222222</v>
      </c>
      <c r="Y14" s="87"/>
      <c r="Z14" s="89">
        <f t="shared" si="4"/>
        <v>-0.003472222222222222</v>
      </c>
      <c r="AA14" s="88">
        <f t="shared" si="5"/>
        <v>0</v>
      </c>
      <c r="AB14" s="88">
        <v>0</v>
      </c>
      <c r="AC14" s="87"/>
      <c r="AD14" s="89">
        <f t="shared" si="6"/>
        <v>0</v>
      </c>
      <c r="AE14" s="88">
        <f t="shared" si="7"/>
        <v>-0.010416666666666666</v>
      </c>
      <c r="AF14" s="69">
        <v>0</v>
      </c>
      <c r="AG14" s="89">
        <f t="shared" si="8"/>
        <v>-0.010416666666666666</v>
      </c>
      <c r="AH14" s="90"/>
      <c r="AI14" s="94"/>
    </row>
    <row r="15" spans="1:34" ht="30.75" customHeight="1" thickBot="1">
      <c r="A15" s="132" t="s">
        <v>152</v>
      </c>
      <c r="B15" s="133">
        <v>300</v>
      </c>
      <c r="C15" s="91">
        <v>104.6</v>
      </c>
      <c r="D15" s="83">
        <v>20</v>
      </c>
      <c r="E15" s="37">
        <v>17</v>
      </c>
      <c r="F15" s="43" t="s">
        <v>3</v>
      </c>
      <c r="G15" s="37" t="s">
        <v>29</v>
      </c>
      <c r="H15" s="37" t="s">
        <v>30</v>
      </c>
      <c r="I15" s="134" t="s">
        <v>26</v>
      </c>
      <c r="J15" s="133" t="str">
        <f>IF(N15&gt;=27759,"Nil",+IF(N15&gt;=24838,"B6",+IF(N15&lt;=24837,"B4","Nil")))</f>
        <v>B4</v>
      </c>
      <c r="K15" s="133"/>
      <c r="L15" s="56"/>
      <c r="M15" s="93"/>
      <c r="N15" s="93"/>
      <c r="O15" s="69"/>
      <c r="P15" s="88">
        <v>0.003472222222222222</v>
      </c>
      <c r="Q15" s="87"/>
      <c r="R15" s="89">
        <f t="shared" si="0"/>
        <v>-0.003472222222222222</v>
      </c>
      <c r="S15" s="88">
        <f t="shared" si="1"/>
        <v>0</v>
      </c>
      <c r="T15" s="88">
        <v>0.003472222222222222</v>
      </c>
      <c r="U15" s="87"/>
      <c r="V15" s="89">
        <f t="shared" si="2"/>
        <v>-0.003472222222222222</v>
      </c>
      <c r="W15" s="88">
        <f t="shared" si="3"/>
        <v>0</v>
      </c>
      <c r="X15" s="88">
        <v>0.003472222222222222</v>
      </c>
      <c r="Y15" s="87"/>
      <c r="Z15" s="89">
        <f t="shared" si="4"/>
        <v>-0.003472222222222222</v>
      </c>
      <c r="AA15" s="88">
        <f t="shared" si="5"/>
        <v>0</v>
      </c>
      <c r="AB15" s="88">
        <v>0</v>
      </c>
      <c r="AC15" s="87"/>
      <c r="AD15" s="89">
        <f t="shared" si="6"/>
        <v>0</v>
      </c>
      <c r="AE15" s="88">
        <f t="shared" si="7"/>
        <v>-0.010416666666666666</v>
      </c>
      <c r="AF15" s="69">
        <v>0</v>
      </c>
      <c r="AG15" s="89">
        <f t="shared" si="8"/>
        <v>-0.010416666666666666</v>
      </c>
      <c r="AH15" s="90"/>
    </row>
    <row r="16" spans="1:34" ht="30.75" customHeight="1">
      <c r="A16" s="33" t="s">
        <v>22</v>
      </c>
      <c r="B16" s="34">
        <v>350</v>
      </c>
      <c r="C16" s="91">
        <v>105.4</v>
      </c>
      <c r="D16" s="83">
        <v>3</v>
      </c>
      <c r="E16" s="37">
        <v>827</v>
      </c>
      <c r="F16" s="101" t="s">
        <v>76</v>
      </c>
      <c r="G16" s="102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93"/>
      <c r="O16" s="86"/>
      <c r="P16" s="88">
        <v>0.003472222222222222</v>
      </c>
      <c r="Q16" s="87"/>
      <c r="R16" s="89">
        <f t="shared" si="0"/>
        <v>-0.003472222222222222</v>
      </c>
      <c r="S16" s="88">
        <f t="shared" si="1"/>
        <v>0</v>
      </c>
      <c r="T16" s="88">
        <v>0.003472222222222222</v>
      </c>
      <c r="U16" s="87"/>
      <c r="V16" s="89">
        <f t="shared" si="2"/>
        <v>-0.003472222222222222</v>
      </c>
      <c r="W16" s="88">
        <f t="shared" si="3"/>
        <v>0</v>
      </c>
      <c r="X16" s="88">
        <v>0.003472222222222222</v>
      </c>
      <c r="Y16" s="87"/>
      <c r="Z16" s="89">
        <f t="shared" si="4"/>
        <v>-0.003472222222222222</v>
      </c>
      <c r="AA16" s="88">
        <f t="shared" si="5"/>
        <v>0</v>
      </c>
      <c r="AB16" s="88">
        <v>0</v>
      </c>
      <c r="AC16" s="87"/>
      <c r="AD16" s="89">
        <f t="shared" si="6"/>
        <v>0</v>
      </c>
      <c r="AE16" s="88">
        <f t="shared" si="7"/>
        <v>-0.010416666666666666</v>
      </c>
      <c r="AF16" s="69">
        <v>0</v>
      </c>
      <c r="AG16" s="89">
        <f t="shared" si="8"/>
        <v>-0.010416666666666666</v>
      </c>
      <c r="AH16" s="90"/>
    </row>
    <row r="17" spans="1:34" ht="30.75" customHeight="1" thickBo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/>
      <c r="O17" s="69"/>
      <c r="P17" s="88">
        <v>0.003472222222222222</v>
      </c>
      <c r="Q17" s="87"/>
      <c r="R17" s="89">
        <f t="shared" si="0"/>
        <v>-0.003472222222222222</v>
      </c>
      <c r="S17" s="88">
        <f t="shared" si="1"/>
        <v>0</v>
      </c>
      <c r="T17" s="88">
        <v>0.003472222222222222</v>
      </c>
      <c r="U17" s="87"/>
      <c r="V17" s="89">
        <f t="shared" si="2"/>
        <v>-0.003472222222222222</v>
      </c>
      <c r="W17" s="88">
        <f t="shared" si="3"/>
        <v>0</v>
      </c>
      <c r="X17" s="88">
        <v>0.003472222222222222</v>
      </c>
      <c r="Y17" s="87"/>
      <c r="Z17" s="89">
        <f t="shared" si="4"/>
        <v>-0.003472222222222222</v>
      </c>
      <c r="AA17" s="88">
        <f t="shared" si="5"/>
        <v>0</v>
      </c>
      <c r="AB17" s="88">
        <v>0</v>
      </c>
      <c r="AC17" s="87"/>
      <c r="AD17" s="89">
        <f t="shared" si="6"/>
        <v>0</v>
      </c>
      <c r="AE17" s="88">
        <f t="shared" si="7"/>
        <v>-0.010416666666666666</v>
      </c>
      <c r="AF17" s="69">
        <v>0</v>
      </c>
      <c r="AG17" s="89">
        <f t="shared" si="8"/>
        <v>-0.010416666666666666</v>
      </c>
      <c r="AH17" s="90"/>
    </row>
    <row r="18" spans="1:34" ht="30.75" customHeight="1">
      <c r="A18" s="33" t="s">
        <v>22</v>
      </c>
      <c r="B18" s="34">
        <v>300</v>
      </c>
      <c r="C18" s="91">
        <v>103.7</v>
      </c>
      <c r="D18" s="83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93"/>
      <c r="O18" s="69"/>
      <c r="P18" s="88">
        <v>0.003472222222222222</v>
      </c>
      <c r="Q18" s="87"/>
      <c r="R18" s="89">
        <f t="shared" si="0"/>
        <v>-0.003472222222222222</v>
      </c>
      <c r="S18" s="88">
        <f t="shared" si="1"/>
        <v>0</v>
      </c>
      <c r="T18" s="88">
        <v>0.003472222222222222</v>
      </c>
      <c r="U18" s="87"/>
      <c r="V18" s="89">
        <f t="shared" si="2"/>
        <v>-0.003472222222222222</v>
      </c>
      <c r="W18" s="88">
        <f t="shared" si="3"/>
        <v>0</v>
      </c>
      <c r="X18" s="88">
        <v>0.003472222222222222</v>
      </c>
      <c r="Y18" s="87"/>
      <c r="Z18" s="89">
        <f t="shared" si="4"/>
        <v>-0.003472222222222222</v>
      </c>
      <c r="AA18" s="88">
        <f t="shared" si="5"/>
        <v>0</v>
      </c>
      <c r="AB18" s="88">
        <v>0</v>
      </c>
      <c r="AC18" s="87"/>
      <c r="AD18" s="89">
        <f t="shared" si="6"/>
        <v>0</v>
      </c>
      <c r="AE18" s="88">
        <f t="shared" si="7"/>
        <v>-0.010416666666666666</v>
      </c>
      <c r="AF18" s="69">
        <v>0</v>
      </c>
      <c r="AG18" s="89">
        <f t="shared" si="8"/>
        <v>-0.010416666666666666</v>
      </c>
      <c r="AH18" s="90"/>
    </row>
    <row r="19" spans="1:34" ht="30.75" customHeight="1" thickBo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/>
      <c r="O19" s="69"/>
      <c r="P19" s="88">
        <v>0.003472222222222222</v>
      </c>
      <c r="Q19" s="87"/>
      <c r="R19" s="89">
        <f t="shared" si="0"/>
        <v>-0.003472222222222222</v>
      </c>
      <c r="S19" s="88">
        <f t="shared" si="1"/>
        <v>0</v>
      </c>
      <c r="T19" s="88">
        <v>0.003472222222222222</v>
      </c>
      <c r="U19" s="87"/>
      <c r="V19" s="89">
        <f t="shared" si="2"/>
        <v>-0.003472222222222222</v>
      </c>
      <c r="W19" s="88">
        <f t="shared" si="3"/>
        <v>0</v>
      </c>
      <c r="X19" s="88">
        <v>0.003472222222222222</v>
      </c>
      <c r="Y19" s="87"/>
      <c r="Z19" s="89">
        <f t="shared" si="4"/>
        <v>-0.003472222222222222</v>
      </c>
      <c r="AA19" s="88">
        <f t="shared" si="5"/>
        <v>0</v>
      </c>
      <c r="AB19" s="88">
        <v>0</v>
      </c>
      <c r="AC19" s="87"/>
      <c r="AD19" s="89">
        <f t="shared" si="6"/>
        <v>0</v>
      </c>
      <c r="AE19" s="88">
        <f t="shared" si="7"/>
        <v>-0.010416666666666666</v>
      </c>
      <c r="AF19" s="69">
        <v>0</v>
      </c>
      <c r="AG19" s="89">
        <f t="shared" si="8"/>
        <v>-0.010416666666666666</v>
      </c>
      <c r="AH19" s="90"/>
    </row>
    <row r="20" spans="1:35" ht="30.75" customHeight="1">
      <c r="A20" s="33" t="s">
        <v>28</v>
      </c>
      <c r="B20" s="34">
        <v>450</v>
      </c>
      <c r="C20" s="91">
        <v>105.3</v>
      </c>
      <c r="D20" s="83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93"/>
      <c r="O20" s="69"/>
      <c r="P20" s="88">
        <v>0.003472222222222222</v>
      </c>
      <c r="Q20" s="87"/>
      <c r="R20" s="89">
        <f t="shared" si="0"/>
        <v>-0.003472222222222222</v>
      </c>
      <c r="S20" s="88">
        <f t="shared" si="1"/>
        <v>0</v>
      </c>
      <c r="T20" s="88">
        <v>0.003472222222222222</v>
      </c>
      <c r="U20" s="87"/>
      <c r="V20" s="89">
        <f t="shared" si="2"/>
        <v>-0.003472222222222222</v>
      </c>
      <c r="W20" s="88">
        <f t="shared" si="3"/>
        <v>0</v>
      </c>
      <c r="X20" s="88">
        <v>0.003472222222222222</v>
      </c>
      <c r="Y20" s="87"/>
      <c r="Z20" s="89">
        <f t="shared" si="4"/>
        <v>-0.003472222222222222</v>
      </c>
      <c r="AA20" s="88">
        <f t="shared" si="5"/>
        <v>0</v>
      </c>
      <c r="AB20" s="88">
        <v>0</v>
      </c>
      <c r="AC20" s="87"/>
      <c r="AD20" s="89">
        <f t="shared" si="6"/>
        <v>0</v>
      </c>
      <c r="AE20" s="88">
        <f t="shared" si="7"/>
        <v>-0.010416666666666666</v>
      </c>
      <c r="AF20" s="69">
        <v>0</v>
      </c>
      <c r="AG20" s="89">
        <f t="shared" si="8"/>
        <v>-0.010416666666666666</v>
      </c>
      <c r="AH20" s="90"/>
      <c r="AI20" s="94"/>
    </row>
    <row r="21" spans="1:34" ht="30.75" customHeight="1" thickBot="1">
      <c r="A21" s="33" t="s">
        <v>28</v>
      </c>
      <c r="B21" s="34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35" t="s">
        <v>26</v>
      </c>
      <c r="J21" s="34" t="s">
        <v>314</v>
      </c>
      <c r="K21" s="34"/>
      <c r="L21" s="37"/>
      <c r="M21" s="93"/>
      <c r="N21" s="85"/>
      <c r="O21" s="86"/>
      <c r="P21" s="88">
        <v>0.003472222222222222</v>
      </c>
      <c r="Q21" s="87"/>
      <c r="R21" s="89">
        <f t="shared" si="0"/>
        <v>-0.003472222222222222</v>
      </c>
      <c r="S21" s="88">
        <f t="shared" si="1"/>
        <v>0</v>
      </c>
      <c r="T21" s="88">
        <v>0.003472222222222222</v>
      </c>
      <c r="U21" s="87"/>
      <c r="V21" s="89">
        <f t="shared" si="2"/>
        <v>-0.003472222222222222</v>
      </c>
      <c r="W21" s="88">
        <f t="shared" si="3"/>
        <v>0</v>
      </c>
      <c r="X21" s="88">
        <v>0.003472222222222222</v>
      </c>
      <c r="Y21" s="87"/>
      <c r="Z21" s="89">
        <f t="shared" si="4"/>
        <v>-0.003472222222222222</v>
      </c>
      <c r="AA21" s="88">
        <f t="shared" si="5"/>
        <v>0</v>
      </c>
      <c r="AB21" s="88">
        <v>0</v>
      </c>
      <c r="AC21" s="87"/>
      <c r="AD21" s="89">
        <f t="shared" si="6"/>
        <v>0</v>
      </c>
      <c r="AE21" s="88">
        <f t="shared" si="7"/>
        <v>-0.010416666666666666</v>
      </c>
      <c r="AF21" s="69">
        <v>0</v>
      </c>
      <c r="AG21" s="89">
        <f t="shared" si="8"/>
        <v>-0.010416666666666666</v>
      </c>
      <c r="AH21" s="90"/>
    </row>
    <row r="22" spans="1:34" ht="30.75" customHeight="1">
      <c r="A22" s="33" t="s">
        <v>22</v>
      </c>
      <c r="B22" s="34">
        <v>250</v>
      </c>
      <c r="C22" s="91">
        <v>104.3</v>
      </c>
      <c r="D22" s="83">
        <v>11</v>
      </c>
      <c r="E22" s="35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93"/>
      <c r="O22" s="86"/>
      <c r="P22" s="88">
        <v>0.003472222222222222</v>
      </c>
      <c r="Q22" s="87"/>
      <c r="R22" s="89">
        <f t="shared" si="0"/>
        <v>-0.003472222222222222</v>
      </c>
      <c r="S22" s="88">
        <f t="shared" si="1"/>
        <v>0</v>
      </c>
      <c r="T22" s="88">
        <v>0.003472222222222222</v>
      </c>
      <c r="U22" s="87"/>
      <c r="V22" s="89">
        <f t="shared" si="2"/>
        <v>-0.003472222222222222</v>
      </c>
      <c r="W22" s="88">
        <f t="shared" si="3"/>
        <v>0</v>
      </c>
      <c r="X22" s="88">
        <v>0.003472222222222222</v>
      </c>
      <c r="Y22" s="87"/>
      <c r="Z22" s="89">
        <f t="shared" si="4"/>
        <v>-0.003472222222222222</v>
      </c>
      <c r="AA22" s="88">
        <f t="shared" si="5"/>
        <v>0</v>
      </c>
      <c r="AB22" s="88">
        <v>0</v>
      </c>
      <c r="AC22" s="87"/>
      <c r="AD22" s="89">
        <f t="shared" si="6"/>
        <v>0</v>
      </c>
      <c r="AE22" s="88">
        <f t="shared" si="7"/>
        <v>-0.010416666666666666</v>
      </c>
      <c r="AF22" s="69">
        <v>0</v>
      </c>
      <c r="AG22" s="89">
        <f t="shared" si="8"/>
        <v>-0.010416666666666666</v>
      </c>
      <c r="AH22" s="90"/>
    </row>
    <row r="23" spans="1:34" ht="30.75" customHeight="1" thickBo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/>
      <c r="O23" s="86"/>
      <c r="P23" s="88">
        <v>0.003472222222222222</v>
      </c>
      <c r="Q23" s="87"/>
      <c r="R23" s="89">
        <f t="shared" si="0"/>
        <v>-0.003472222222222222</v>
      </c>
      <c r="S23" s="88">
        <f t="shared" si="1"/>
        <v>0</v>
      </c>
      <c r="T23" s="88">
        <v>0.003472222222222222</v>
      </c>
      <c r="U23" s="87"/>
      <c r="V23" s="89">
        <f t="shared" si="2"/>
        <v>-0.003472222222222222</v>
      </c>
      <c r="W23" s="88">
        <f t="shared" si="3"/>
        <v>0</v>
      </c>
      <c r="X23" s="88">
        <v>0.003472222222222222</v>
      </c>
      <c r="Y23" s="87"/>
      <c r="Z23" s="89">
        <f t="shared" si="4"/>
        <v>-0.003472222222222222</v>
      </c>
      <c r="AA23" s="88">
        <f t="shared" si="5"/>
        <v>0</v>
      </c>
      <c r="AB23" s="88">
        <v>0</v>
      </c>
      <c r="AC23" s="87"/>
      <c r="AD23" s="89">
        <f t="shared" si="6"/>
        <v>0</v>
      </c>
      <c r="AE23" s="88">
        <f t="shared" si="7"/>
        <v>-0.010416666666666666</v>
      </c>
      <c r="AF23" s="69">
        <v>0</v>
      </c>
      <c r="AG23" s="89">
        <f t="shared" si="8"/>
        <v>-0.010416666666666666</v>
      </c>
      <c r="AH23" s="90"/>
    </row>
    <row r="24" spans="1:34" ht="30.75" customHeight="1">
      <c r="A24" s="33" t="s">
        <v>50</v>
      </c>
      <c r="B24" s="34">
        <v>450</v>
      </c>
      <c r="C24" s="91">
        <v>109.4</v>
      </c>
      <c r="D24" s="83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35" t="s">
        <v>26</v>
      </c>
      <c r="J24" s="34" t="s">
        <v>314</v>
      </c>
      <c r="K24" s="34" t="s">
        <v>26</v>
      </c>
      <c r="L24" s="37"/>
      <c r="M24" s="93"/>
      <c r="N24" s="93"/>
      <c r="O24" s="86"/>
      <c r="P24" s="88">
        <v>0.003472222222222222</v>
      </c>
      <c r="Q24" s="87"/>
      <c r="R24" s="89">
        <f t="shared" si="0"/>
        <v>-0.003472222222222222</v>
      </c>
      <c r="S24" s="88">
        <f t="shared" si="1"/>
        <v>0</v>
      </c>
      <c r="T24" s="88">
        <v>0.003472222222222222</v>
      </c>
      <c r="U24" s="87"/>
      <c r="V24" s="89">
        <f t="shared" si="2"/>
        <v>-0.003472222222222222</v>
      </c>
      <c r="W24" s="88">
        <f t="shared" si="3"/>
        <v>0</v>
      </c>
      <c r="X24" s="88">
        <v>0</v>
      </c>
      <c r="Y24" s="87"/>
      <c r="Z24" s="89">
        <f t="shared" si="4"/>
        <v>0</v>
      </c>
      <c r="AA24" s="88">
        <f t="shared" si="5"/>
        <v>0</v>
      </c>
      <c r="AB24" s="88">
        <v>0</v>
      </c>
      <c r="AC24" s="87"/>
      <c r="AD24" s="89">
        <f t="shared" si="6"/>
        <v>0</v>
      </c>
      <c r="AE24" s="88">
        <f t="shared" si="7"/>
        <v>-0.006944444444444444</v>
      </c>
      <c r="AF24" s="69">
        <v>0</v>
      </c>
      <c r="AG24" s="89">
        <f t="shared" si="8"/>
        <v>-0.006944444444444444</v>
      </c>
      <c r="AH24" s="90"/>
    </row>
    <row r="25" spans="1:34" ht="30.75" customHeight="1">
      <c r="A25" s="33" t="s">
        <v>22</v>
      </c>
      <c r="B25" s="34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35" t="s">
        <v>26</v>
      </c>
      <c r="J25" s="34" t="s">
        <v>314</v>
      </c>
      <c r="K25" s="34" t="s">
        <v>26</v>
      </c>
      <c r="L25" s="37"/>
      <c r="M25" s="93"/>
      <c r="N25" s="85"/>
      <c r="O25" s="86"/>
      <c r="P25" s="88">
        <v>0.003472222222222222</v>
      </c>
      <c r="Q25" s="87"/>
      <c r="R25" s="89">
        <f t="shared" si="0"/>
        <v>-0.003472222222222222</v>
      </c>
      <c r="S25" s="88">
        <f t="shared" si="1"/>
        <v>0</v>
      </c>
      <c r="T25" s="88">
        <v>0.003472222222222222</v>
      </c>
      <c r="U25" s="87"/>
      <c r="V25" s="89">
        <f t="shared" si="2"/>
        <v>-0.003472222222222222</v>
      </c>
      <c r="W25" s="88">
        <f t="shared" si="3"/>
        <v>0</v>
      </c>
      <c r="X25" s="88">
        <v>0</v>
      </c>
      <c r="Y25" s="87"/>
      <c r="Z25" s="89">
        <f t="shared" si="4"/>
        <v>0</v>
      </c>
      <c r="AA25" s="88">
        <f t="shared" si="5"/>
        <v>0</v>
      </c>
      <c r="AB25" s="88">
        <v>0</v>
      </c>
      <c r="AC25" s="87"/>
      <c r="AD25" s="89">
        <f t="shared" si="6"/>
        <v>0</v>
      </c>
      <c r="AE25" s="88">
        <f t="shared" si="7"/>
        <v>-0.006944444444444444</v>
      </c>
      <c r="AF25" s="69">
        <v>0</v>
      </c>
      <c r="AG25" s="89">
        <f t="shared" si="8"/>
        <v>-0.006944444444444444</v>
      </c>
      <c r="AH25" s="90"/>
    </row>
    <row r="26" spans="1:34" ht="30.75" customHeight="1">
      <c r="A26" s="33"/>
      <c r="B26" s="34"/>
      <c r="C26" s="91"/>
      <c r="D26" s="92"/>
      <c r="E26" s="37"/>
      <c r="F26" s="154" t="s">
        <v>325</v>
      </c>
      <c r="G26" s="37"/>
      <c r="H26" s="37"/>
      <c r="I26" s="35"/>
      <c r="J26" s="34"/>
      <c r="K26" s="34"/>
      <c r="L26" s="37"/>
      <c r="M26" s="93"/>
      <c r="N26" s="85"/>
      <c r="O26" s="86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204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155"/>
      <c r="O27" s="69"/>
      <c r="P27" s="88">
        <v>0.003472222222222222</v>
      </c>
      <c r="Q27" s="87"/>
      <c r="R27" s="89">
        <f>Q27-O27-P27</f>
        <v>-0.003472222222222222</v>
      </c>
      <c r="S27" s="88">
        <f>Q27</f>
        <v>0</v>
      </c>
      <c r="T27" s="88">
        <v>0.003472222222222222</v>
      </c>
      <c r="U27" s="87"/>
      <c r="V27" s="89">
        <f>U27-S27-T27</f>
        <v>-0.003472222222222222</v>
      </c>
      <c r="W27" s="88">
        <f>U27</f>
        <v>0</v>
      </c>
      <c r="X27" s="88">
        <v>0.003472222222222222</v>
      </c>
      <c r="Y27" s="87"/>
      <c r="Z27" s="89">
        <f>Y27-W27-X27</f>
        <v>-0.003472222222222222</v>
      </c>
      <c r="AA27" s="88">
        <f>Y27</f>
        <v>0</v>
      </c>
      <c r="AB27" s="88">
        <v>0</v>
      </c>
      <c r="AC27" s="87"/>
      <c r="AD27" s="89">
        <f>AC27-AA27-AB27</f>
        <v>0</v>
      </c>
      <c r="AE27" s="88">
        <f>AD27+Z27+V27+R27</f>
        <v>-0.010416666666666666</v>
      </c>
      <c r="AF27" s="69">
        <v>0</v>
      </c>
      <c r="AG27" s="89">
        <f>AE27+AF27</f>
        <v>-0.010416666666666666</v>
      </c>
      <c r="AH27" s="90"/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/>
      <c r="O28" s="69"/>
      <c r="P28" s="88">
        <v>0.003472222222222222</v>
      </c>
      <c r="Q28" s="87"/>
      <c r="R28" s="89">
        <f>Q28-O28-P28</f>
        <v>-0.003472222222222222</v>
      </c>
      <c r="S28" s="88">
        <f>Q28</f>
        <v>0</v>
      </c>
      <c r="T28" s="88">
        <v>0.003472222222222222</v>
      </c>
      <c r="U28" s="87"/>
      <c r="V28" s="89">
        <f>U28-S28-T28</f>
        <v>-0.003472222222222222</v>
      </c>
      <c r="W28" s="88">
        <f>U28</f>
        <v>0</v>
      </c>
      <c r="X28" s="88">
        <v>0</v>
      </c>
      <c r="Y28" s="87"/>
      <c r="Z28" s="89">
        <f>Y28-W28-X28</f>
        <v>0</v>
      </c>
      <c r="AA28" s="88">
        <f>Y28</f>
        <v>0</v>
      </c>
      <c r="AB28" s="88">
        <v>0</v>
      </c>
      <c r="AC28" s="87"/>
      <c r="AD28" s="89">
        <f>AC28-AA28-AB28</f>
        <v>0</v>
      </c>
      <c r="AE28" s="88">
        <f>AD28+Z28+V28+R28</f>
        <v>-0.006944444444444444</v>
      </c>
      <c r="AF28" s="69">
        <v>0</v>
      </c>
      <c r="AG28" s="89">
        <f>AE28+AF28</f>
        <v>-0.006944444444444444</v>
      </c>
      <c r="AH28" s="90"/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/>
      <c r="O29" s="69"/>
      <c r="P29" s="88">
        <v>0.003472222222222222</v>
      </c>
      <c r="Q29" s="87"/>
      <c r="R29" s="89">
        <f>Q29-O29-P29</f>
        <v>-0.003472222222222222</v>
      </c>
      <c r="S29" s="88">
        <f>Q29</f>
        <v>0</v>
      </c>
      <c r="T29" s="88">
        <v>0.003472222222222222</v>
      </c>
      <c r="U29" s="87"/>
      <c r="V29" s="89">
        <f>U29-S29-T29</f>
        <v>-0.003472222222222222</v>
      </c>
      <c r="W29" s="88">
        <f>U29</f>
        <v>0</v>
      </c>
      <c r="X29" s="88">
        <v>0</v>
      </c>
      <c r="Y29" s="87"/>
      <c r="Z29" s="89">
        <f>Y29-W29-X29</f>
        <v>0</v>
      </c>
      <c r="AA29" s="88">
        <f>Y29</f>
        <v>0</v>
      </c>
      <c r="AB29" s="88">
        <v>0</v>
      </c>
      <c r="AC29" s="87"/>
      <c r="AD29" s="89">
        <f>AC29-AA29-AB29</f>
        <v>0</v>
      </c>
      <c r="AE29" s="88">
        <f>AD29+Z29+V29+R29</f>
        <v>-0.006944444444444444</v>
      </c>
      <c r="AF29" s="87">
        <v>0</v>
      </c>
      <c r="AG29" s="89">
        <f>AE29+AF29</f>
        <v>-0.006944444444444444</v>
      </c>
      <c r="AH29" s="90"/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320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/>
      <c r="O31" s="69"/>
      <c r="P31" s="88">
        <v>0.003472222222222222</v>
      </c>
      <c r="Q31" s="87"/>
      <c r="R31" s="89">
        <f aca="true" t="shared" si="9" ref="R31:R46">Q31-O31-P31</f>
        <v>-0.003472222222222222</v>
      </c>
      <c r="S31" s="88">
        <f aca="true" t="shared" si="10" ref="S31:S36">Q31</f>
        <v>0</v>
      </c>
      <c r="T31" s="88">
        <v>0.003472222222222222</v>
      </c>
      <c r="U31" s="87"/>
      <c r="V31" s="89">
        <f aca="true" t="shared" si="11" ref="V31:V46">U31-S31-T31</f>
        <v>-0.003472222222222222</v>
      </c>
      <c r="W31" s="88">
        <f aca="true" t="shared" si="12" ref="W31:W46">U31</f>
        <v>0</v>
      </c>
      <c r="X31" s="88">
        <v>0.003472222222222222</v>
      </c>
      <c r="Y31" s="87"/>
      <c r="Z31" s="89">
        <f aca="true" t="shared" si="13" ref="Z31:Z46">Y31-W31-X31</f>
        <v>-0.003472222222222222</v>
      </c>
      <c r="AA31" s="88">
        <f aca="true" t="shared" si="14" ref="AA31:AA46">Y31</f>
        <v>0</v>
      </c>
      <c r="AB31" s="88">
        <v>0</v>
      </c>
      <c r="AC31" s="87"/>
      <c r="AD31" s="89">
        <f aca="true" t="shared" si="15" ref="AD31:AD46">AC31-AA31-AB31</f>
        <v>0</v>
      </c>
      <c r="AE31" s="88">
        <f aca="true" t="shared" si="16" ref="AE31:AE46">AD31+Z31+V31+R31</f>
        <v>-0.010416666666666666</v>
      </c>
      <c r="AF31" s="69">
        <v>0</v>
      </c>
      <c r="AG31" s="89">
        <f aca="true" t="shared" si="17" ref="AG31:AG46">AE31+AF31</f>
        <v>-0.010416666666666666</v>
      </c>
      <c r="AH31" s="90"/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/>
      <c r="O32" s="69"/>
      <c r="P32" s="88">
        <v>0.003472222222222222</v>
      </c>
      <c r="Q32" s="87"/>
      <c r="R32" s="89">
        <f t="shared" si="9"/>
        <v>-0.003472222222222222</v>
      </c>
      <c r="S32" s="88">
        <f t="shared" si="10"/>
        <v>0</v>
      </c>
      <c r="T32" s="88">
        <v>0.003472222222222222</v>
      </c>
      <c r="U32" s="87"/>
      <c r="V32" s="89">
        <f t="shared" si="11"/>
        <v>-0.003472222222222222</v>
      </c>
      <c r="W32" s="88">
        <f t="shared" si="12"/>
        <v>0</v>
      </c>
      <c r="X32" s="88">
        <v>0.003472222222222222</v>
      </c>
      <c r="Y32" s="87"/>
      <c r="Z32" s="89">
        <f t="shared" si="13"/>
        <v>-0.003472222222222222</v>
      </c>
      <c r="AA32" s="88">
        <f t="shared" si="14"/>
        <v>0</v>
      </c>
      <c r="AB32" s="88">
        <v>0</v>
      </c>
      <c r="AC32" s="87"/>
      <c r="AD32" s="89">
        <f t="shared" si="15"/>
        <v>0</v>
      </c>
      <c r="AE32" s="88">
        <f t="shared" si="16"/>
        <v>-0.010416666666666666</v>
      </c>
      <c r="AF32" s="87">
        <v>0</v>
      </c>
      <c r="AG32" s="89">
        <f t="shared" si="17"/>
        <v>-0.010416666666666666</v>
      </c>
      <c r="AH32" s="90"/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/>
      <c r="O33" s="69"/>
      <c r="P33" s="88">
        <v>0.003472222222222222</v>
      </c>
      <c r="Q33" s="87"/>
      <c r="R33" s="89">
        <f t="shared" si="9"/>
        <v>-0.003472222222222222</v>
      </c>
      <c r="S33" s="88">
        <f t="shared" si="10"/>
        <v>0</v>
      </c>
      <c r="T33" s="88">
        <v>0.003472222222222222</v>
      </c>
      <c r="U33" s="87"/>
      <c r="V33" s="89">
        <f t="shared" si="11"/>
        <v>-0.003472222222222222</v>
      </c>
      <c r="W33" s="88">
        <f t="shared" si="12"/>
        <v>0</v>
      </c>
      <c r="X33" s="88">
        <v>0.003472222222222222</v>
      </c>
      <c r="Y33" s="87"/>
      <c r="Z33" s="89">
        <f t="shared" si="13"/>
        <v>-0.003472222222222222</v>
      </c>
      <c r="AA33" s="88">
        <f t="shared" si="14"/>
        <v>0</v>
      </c>
      <c r="AB33" s="88">
        <v>0</v>
      </c>
      <c r="AC33" s="87"/>
      <c r="AD33" s="89">
        <f t="shared" si="15"/>
        <v>0</v>
      </c>
      <c r="AE33" s="88">
        <f t="shared" si="16"/>
        <v>-0.010416666666666666</v>
      </c>
      <c r="AF33" s="69">
        <v>0</v>
      </c>
      <c r="AG33" s="89">
        <f t="shared" si="17"/>
        <v>-0.010416666666666666</v>
      </c>
      <c r="AH33" s="90"/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/>
      <c r="O34" s="69"/>
      <c r="P34" s="88">
        <v>0.003472222222222222</v>
      </c>
      <c r="Q34" s="87"/>
      <c r="R34" s="89">
        <f t="shared" si="9"/>
        <v>-0.003472222222222222</v>
      </c>
      <c r="S34" s="88">
        <f t="shared" si="10"/>
        <v>0</v>
      </c>
      <c r="T34" s="88">
        <v>0.003472222222222222</v>
      </c>
      <c r="U34" s="87"/>
      <c r="V34" s="89">
        <f t="shared" si="11"/>
        <v>-0.003472222222222222</v>
      </c>
      <c r="W34" s="88">
        <f t="shared" si="12"/>
        <v>0</v>
      </c>
      <c r="X34" s="88">
        <v>0.003472222222222222</v>
      </c>
      <c r="Y34" s="87"/>
      <c r="Z34" s="89">
        <f t="shared" si="13"/>
        <v>-0.003472222222222222</v>
      </c>
      <c r="AA34" s="88">
        <f t="shared" si="14"/>
        <v>0</v>
      </c>
      <c r="AB34" s="88">
        <v>0</v>
      </c>
      <c r="AC34" s="87"/>
      <c r="AD34" s="89">
        <f t="shared" si="15"/>
        <v>0</v>
      </c>
      <c r="AE34" s="88">
        <f t="shared" si="16"/>
        <v>-0.010416666666666666</v>
      </c>
      <c r="AF34" s="69">
        <v>0</v>
      </c>
      <c r="AG34" s="89">
        <f t="shared" si="17"/>
        <v>-0.010416666666666666</v>
      </c>
      <c r="AH34" s="90"/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/>
      <c r="O35" s="69"/>
      <c r="P35" s="88">
        <v>0.003472222222222222</v>
      </c>
      <c r="Q35" s="87"/>
      <c r="R35" s="89">
        <f t="shared" si="9"/>
        <v>-0.003472222222222222</v>
      </c>
      <c r="S35" s="88">
        <f t="shared" si="10"/>
        <v>0</v>
      </c>
      <c r="T35" s="88">
        <v>0.003472222222222222</v>
      </c>
      <c r="U35" s="87"/>
      <c r="V35" s="89">
        <f t="shared" si="11"/>
        <v>-0.003472222222222222</v>
      </c>
      <c r="W35" s="88">
        <f t="shared" si="12"/>
        <v>0</v>
      </c>
      <c r="X35" s="88">
        <v>0.003472222222222222</v>
      </c>
      <c r="Y35" s="87"/>
      <c r="Z35" s="89">
        <f t="shared" si="13"/>
        <v>-0.003472222222222222</v>
      </c>
      <c r="AA35" s="88">
        <f t="shared" si="14"/>
        <v>0</v>
      </c>
      <c r="AB35" s="88">
        <v>0</v>
      </c>
      <c r="AC35" s="87"/>
      <c r="AD35" s="89">
        <f t="shared" si="15"/>
        <v>0</v>
      </c>
      <c r="AE35" s="88">
        <f t="shared" si="16"/>
        <v>-0.010416666666666666</v>
      </c>
      <c r="AF35" s="69">
        <v>0</v>
      </c>
      <c r="AG35" s="89">
        <f t="shared" si="17"/>
        <v>-0.010416666666666666</v>
      </c>
      <c r="AH35" s="90"/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/>
      <c r="O36" s="69"/>
      <c r="P36" s="88">
        <v>0.003472222222222222</v>
      </c>
      <c r="Q36" s="87"/>
      <c r="R36" s="89">
        <f t="shared" si="9"/>
        <v>-0.003472222222222222</v>
      </c>
      <c r="S36" s="88">
        <f t="shared" si="10"/>
        <v>0</v>
      </c>
      <c r="T36" s="88">
        <v>0.003472222222222222</v>
      </c>
      <c r="U36" s="87"/>
      <c r="V36" s="89">
        <f t="shared" si="11"/>
        <v>-0.003472222222222222</v>
      </c>
      <c r="W36" s="88">
        <f t="shared" si="12"/>
        <v>0</v>
      </c>
      <c r="X36" s="88">
        <v>0.003472222222222222</v>
      </c>
      <c r="Y36" s="87"/>
      <c r="Z36" s="89">
        <f t="shared" si="13"/>
        <v>-0.003472222222222222</v>
      </c>
      <c r="AA36" s="88">
        <f t="shared" si="14"/>
        <v>0</v>
      </c>
      <c r="AB36" s="88">
        <v>0</v>
      </c>
      <c r="AC36" s="87"/>
      <c r="AD36" s="89">
        <f t="shared" si="15"/>
        <v>0</v>
      </c>
      <c r="AE36" s="88">
        <f t="shared" si="16"/>
        <v>-0.010416666666666666</v>
      </c>
      <c r="AF36" s="69">
        <v>0</v>
      </c>
      <c r="AG36" s="89">
        <f t="shared" si="17"/>
        <v>-0.010416666666666666</v>
      </c>
      <c r="AH36" s="90"/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/>
      <c r="O37" s="69"/>
      <c r="P37" s="88">
        <v>0.003472222222222222</v>
      </c>
      <c r="Q37" s="87"/>
      <c r="R37" s="89">
        <f t="shared" si="9"/>
        <v>-0.003472222222222222</v>
      </c>
      <c r="S37" s="88">
        <f>Q36</f>
        <v>0</v>
      </c>
      <c r="T37" s="88">
        <v>0.003472222222222222</v>
      </c>
      <c r="U37" s="87"/>
      <c r="V37" s="89">
        <f t="shared" si="11"/>
        <v>-0.003472222222222222</v>
      </c>
      <c r="W37" s="88">
        <f t="shared" si="12"/>
        <v>0</v>
      </c>
      <c r="X37" s="88">
        <v>0.003472222222222222</v>
      </c>
      <c r="Y37" s="87"/>
      <c r="Z37" s="89">
        <f t="shared" si="13"/>
        <v>-0.003472222222222222</v>
      </c>
      <c r="AA37" s="88">
        <f t="shared" si="14"/>
        <v>0</v>
      </c>
      <c r="AB37" s="88">
        <v>0</v>
      </c>
      <c r="AC37" s="87"/>
      <c r="AD37" s="89">
        <f t="shared" si="15"/>
        <v>0</v>
      </c>
      <c r="AE37" s="88">
        <f t="shared" si="16"/>
        <v>-0.010416666666666666</v>
      </c>
      <c r="AF37" s="69">
        <v>0</v>
      </c>
      <c r="AG37" s="89">
        <f t="shared" si="17"/>
        <v>-0.010416666666666666</v>
      </c>
      <c r="AH37" s="90"/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/>
      <c r="O38" s="69"/>
      <c r="P38" s="88">
        <v>0.003472222222222222</v>
      </c>
      <c r="Q38" s="87"/>
      <c r="R38" s="89">
        <f t="shared" si="9"/>
        <v>-0.003472222222222222</v>
      </c>
      <c r="S38" s="88">
        <f aca="true" t="shared" si="18" ref="S38:S46">Q38</f>
        <v>0</v>
      </c>
      <c r="T38" s="88">
        <v>0.003472222222222222</v>
      </c>
      <c r="U38" s="87"/>
      <c r="V38" s="89">
        <f t="shared" si="11"/>
        <v>-0.003472222222222222</v>
      </c>
      <c r="W38" s="88">
        <f t="shared" si="12"/>
        <v>0</v>
      </c>
      <c r="X38" s="88">
        <v>0.003472222222222222</v>
      </c>
      <c r="Y38" s="87"/>
      <c r="Z38" s="89">
        <f t="shared" si="13"/>
        <v>-0.003472222222222222</v>
      </c>
      <c r="AA38" s="88">
        <f t="shared" si="14"/>
        <v>0</v>
      </c>
      <c r="AB38" s="88">
        <v>0</v>
      </c>
      <c r="AC38" s="87"/>
      <c r="AD38" s="89">
        <f t="shared" si="15"/>
        <v>0</v>
      </c>
      <c r="AE38" s="88">
        <f t="shared" si="16"/>
        <v>-0.010416666666666666</v>
      </c>
      <c r="AF38" s="69">
        <v>0</v>
      </c>
      <c r="AG38" s="89">
        <f t="shared" si="17"/>
        <v>-0.010416666666666666</v>
      </c>
      <c r="AH38" s="90"/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/>
      <c r="O39" s="69"/>
      <c r="P39" s="88">
        <v>0.003472222222222222</v>
      </c>
      <c r="Q39" s="87"/>
      <c r="R39" s="89">
        <f t="shared" si="9"/>
        <v>-0.003472222222222222</v>
      </c>
      <c r="S39" s="88">
        <f t="shared" si="18"/>
        <v>0</v>
      </c>
      <c r="T39" s="88">
        <v>0.003472222222222222</v>
      </c>
      <c r="U39" s="87"/>
      <c r="V39" s="89">
        <f t="shared" si="11"/>
        <v>-0.003472222222222222</v>
      </c>
      <c r="W39" s="88">
        <f t="shared" si="12"/>
        <v>0</v>
      </c>
      <c r="X39" s="88">
        <v>0.003472222222222222</v>
      </c>
      <c r="Y39" s="87"/>
      <c r="Z39" s="89">
        <f t="shared" si="13"/>
        <v>-0.003472222222222222</v>
      </c>
      <c r="AA39" s="88">
        <f t="shared" si="14"/>
        <v>0</v>
      </c>
      <c r="AB39" s="88">
        <v>0</v>
      </c>
      <c r="AC39" s="87"/>
      <c r="AD39" s="89">
        <f t="shared" si="15"/>
        <v>0</v>
      </c>
      <c r="AE39" s="88">
        <f t="shared" si="16"/>
        <v>-0.010416666666666666</v>
      </c>
      <c r="AF39" s="69">
        <v>0</v>
      </c>
      <c r="AG39" s="89">
        <f t="shared" si="17"/>
        <v>-0.010416666666666666</v>
      </c>
      <c r="AH39" s="90"/>
    </row>
    <row r="40" spans="1:34" ht="30.75" customHeight="1">
      <c r="A40" s="132" t="s">
        <v>50</v>
      </c>
      <c r="B40" s="133">
        <v>650</v>
      </c>
      <c r="C40" s="91">
        <v>108.6</v>
      </c>
      <c r="D40" s="92">
        <v>28</v>
      </c>
      <c r="E40" s="37" t="s">
        <v>242</v>
      </c>
      <c r="F40" s="43" t="s">
        <v>239</v>
      </c>
      <c r="G40" s="37" t="s">
        <v>23</v>
      </c>
      <c r="H40" s="37" t="s">
        <v>24</v>
      </c>
      <c r="I40" s="134" t="s">
        <v>238</v>
      </c>
      <c r="J40" s="133" t="s">
        <v>314</v>
      </c>
      <c r="K40" s="133" t="s">
        <v>235</v>
      </c>
      <c r="L40" s="37"/>
      <c r="M40" s="93"/>
      <c r="N40" s="93"/>
      <c r="O40" s="69"/>
      <c r="P40" s="88">
        <v>0.003472222222222222</v>
      </c>
      <c r="Q40" s="87"/>
      <c r="R40" s="89">
        <f t="shared" si="9"/>
        <v>-0.003472222222222222</v>
      </c>
      <c r="S40" s="88">
        <f t="shared" si="18"/>
        <v>0</v>
      </c>
      <c r="T40" s="88">
        <v>0.003472222222222222</v>
      </c>
      <c r="U40" s="87"/>
      <c r="V40" s="89">
        <f t="shared" si="11"/>
        <v>-0.003472222222222222</v>
      </c>
      <c r="W40" s="88">
        <f t="shared" si="12"/>
        <v>0</v>
      </c>
      <c r="X40" s="88">
        <v>0.003472222222222222</v>
      </c>
      <c r="Y40" s="87"/>
      <c r="Z40" s="89">
        <f t="shared" si="13"/>
        <v>-0.003472222222222222</v>
      </c>
      <c r="AA40" s="88">
        <f t="shared" si="14"/>
        <v>0</v>
      </c>
      <c r="AB40" s="88">
        <v>0</v>
      </c>
      <c r="AC40" s="87"/>
      <c r="AD40" s="89">
        <f t="shared" si="15"/>
        <v>0</v>
      </c>
      <c r="AE40" s="88">
        <f t="shared" si="16"/>
        <v>-0.010416666666666666</v>
      </c>
      <c r="AF40" s="87">
        <v>0</v>
      </c>
      <c r="AG40" s="89">
        <f t="shared" si="17"/>
        <v>-0.010416666666666666</v>
      </c>
      <c r="AH40" s="90"/>
    </row>
    <row r="41" spans="1:34" ht="30.75" customHeight="1">
      <c r="A41" s="132" t="s">
        <v>28</v>
      </c>
      <c r="B41" s="133">
        <v>250</v>
      </c>
      <c r="C41" s="91"/>
      <c r="D41" s="92">
        <v>33</v>
      </c>
      <c r="E41" s="134">
        <v>34</v>
      </c>
      <c r="F41" s="43" t="s">
        <v>73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/>
      <c r="O41" s="69"/>
      <c r="P41" s="88">
        <v>0.003472222222222222</v>
      </c>
      <c r="Q41" s="87"/>
      <c r="R41" s="89">
        <f t="shared" si="9"/>
        <v>-0.003472222222222222</v>
      </c>
      <c r="S41" s="88">
        <f t="shared" si="18"/>
        <v>0</v>
      </c>
      <c r="T41" s="88">
        <v>0.003472222222222222</v>
      </c>
      <c r="U41" s="87"/>
      <c r="V41" s="89">
        <f t="shared" si="11"/>
        <v>-0.003472222222222222</v>
      </c>
      <c r="W41" s="88">
        <f t="shared" si="12"/>
        <v>0</v>
      </c>
      <c r="X41" s="88">
        <v>0.003472222222222222</v>
      </c>
      <c r="Y41" s="87"/>
      <c r="Z41" s="89">
        <f t="shared" si="13"/>
        <v>-0.003472222222222222</v>
      </c>
      <c r="AA41" s="88">
        <f t="shared" si="14"/>
        <v>0</v>
      </c>
      <c r="AB41" s="88">
        <v>0</v>
      </c>
      <c r="AC41" s="87"/>
      <c r="AD41" s="89">
        <f t="shared" si="15"/>
        <v>0</v>
      </c>
      <c r="AE41" s="88">
        <f t="shared" si="16"/>
        <v>-0.010416666666666666</v>
      </c>
      <c r="AF41" s="69">
        <v>0</v>
      </c>
      <c r="AG41" s="89">
        <f t="shared" si="17"/>
        <v>-0.010416666666666666</v>
      </c>
      <c r="AH41" s="90"/>
    </row>
    <row r="42" spans="1:34" ht="30.75" customHeight="1">
      <c r="A42" s="132" t="s">
        <v>22</v>
      </c>
      <c r="B42" s="133">
        <v>300</v>
      </c>
      <c r="C42" s="91">
        <v>105.3</v>
      </c>
      <c r="D42" s="92">
        <v>25</v>
      </c>
      <c r="E42" s="134">
        <v>137</v>
      </c>
      <c r="F42" s="43" t="s">
        <v>123</v>
      </c>
      <c r="G42" s="37" t="s">
        <v>23</v>
      </c>
      <c r="H42" s="37" t="s">
        <v>112</v>
      </c>
      <c r="I42" s="134" t="s">
        <v>238</v>
      </c>
      <c r="J42" s="133" t="s">
        <v>314</v>
      </c>
      <c r="K42" s="133"/>
      <c r="L42" s="37"/>
      <c r="M42" s="93"/>
      <c r="N42" s="93"/>
      <c r="O42" s="69"/>
      <c r="P42" s="88">
        <v>0.003472222222222222</v>
      </c>
      <c r="Q42" s="87"/>
      <c r="R42" s="89">
        <f t="shared" si="9"/>
        <v>-0.003472222222222222</v>
      </c>
      <c r="S42" s="88">
        <f t="shared" si="18"/>
        <v>0</v>
      </c>
      <c r="T42" s="88">
        <v>0.003472222222222222</v>
      </c>
      <c r="U42" s="87"/>
      <c r="V42" s="89">
        <f t="shared" si="11"/>
        <v>-0.003472222222222222</v>
      </c>
      <c r="W42" s="88">
        <f t="shared" si="12"/>
        <v>0</v>
      </c>
      <c r="X42" s="88">
        <v>0.003472222222222222</v>
      </c>
      <c r="Y42" s="87"/>
      <c r="Z42" s="89">
        <f t="shared" si="13"/>
        <v>-0.003472222222222222</v>
      </c>
      <c r="AA42" s="88">
        <f t="shared" si="14"/>
        <v>0</v>
      </c>
      <c r="AB42" s="88">
        <v>0</v>
      </c>
      <c r="AC42" s="87"/>
      <c r="AD42" s="89">
        <f t="shared" si="15"/>
        <v>0</v>
      </c>
      <c r="AE42" s="88">
        <f t="shared" si="16"/>
        <v>-0.010416666666666666</v>
      </c>
      <c r="AF42" s="87">
        <v>0</v>
      </c>
      <c r="AG42" s="89">
        <f t="shared" si="17"/>
        <v>-0.010416666666666666</v>
      </c>
      <c r="AH42" s="90"/>
    </row>
    <row r="43" spans="1:34" ht="30.75" customHeight="1">
      <c r="A43" s="132" t="s">
        <v>22</v>
      </c>
      <c r="B43" s="133">
        <v>350</v>
      </c>
      <c r="C43" s="91">
        <v>109.2</v>
      </c>
      <c r="D43" s="35">
        <v>34</v>
      </c>
      <c r="E43" s="37">
        <v>723</v>
      </c>
      <c r="F43" s="43" t="s">
        <v>237</v>
      </c>
      <c r="G43" s="37" t="s">
        <v>23</v>
      </c>
      <c r="H43" s="37" t="s">
        <v>24</v>
      </c>
      <c r="I43" s="134" t="s">
        <v>238</v>
      </c>
      <c r="J43" s="133" t="s">
        <v>314</v>
      </c>
      <c r="K43" s="133" t="s">
        <v>235</v>
      </c>
      <c r="L43" s="37"/>
      <c r="M43" s="93"/>
      <c r="N43" s="93"/>
      <c r="O43" s="69"/>
      <c r="P43" s="88">
        <v>0.003472222222222222</v>
      </c>
      <c r="Q43" s="87"/>
      <c r="R43" s="89">
        <f t="shared" si="9"/>
        <v>-0.003472222222222222</v>
      </c>
      <c r="S43" s="88">
        <f t="shared" si="18"/>
        <v>0</v>
      </c>
      <c r="T43" s="88">
        <v>0.003472222222222222</v>
      </c>
      <c r="U43" s="87"/>
      <c r="V43" s="89">
        <f t="shared" si="11"/>
        <v>-0.003472222222222222</v>
      </c>
      <c r="W43" s="88">
        <f t="shared" si="12"/>
        <v>0</v>
      </c>
      <c r="X43" s="88">
        <v>0.003472222222222222</v>
      </c>
      <c r="Y43" s="87"/>
      <c r="Z43" s="89">
        <f t="shared" si="13"/>
        <v>-0.003472222222222222</v>
      </c>
      <c r="AA43" s="88">
        <f t="shared" si="14"/>
        <v>0</v>
      </c>
      <c r="AB43" s="88">
        <v>0</v>
      </c>
      <c r="AC43" s="87"/>
      <c r="AD43" s="89">
        <f t="shared" si="15"/>
        <v>0</v>
      </c>
      <c r="AE43" s="88">
        <f t="shared" si="16"/>
        <v>-0.010416666666666666</v>
      </c>
      <c r="AF43" s="69">
        <v>0</v>
      </c>
      <c r="AG43" s="89">
        <f t="shared" si="17"/>
        <v>-0.010416666666666666</v>
      </c>
      <c r="AH43" s="90"/>
    </row>
    <row r="44" spans="1:34" ht="30.75" customHeight="1" thickBot="1">
      <c r="A44" s="132" t="s">
        <v>197</v>
      </c>
      <c r="B44" s="133">
        <v>200</v>
      </c>
      <c r="C44" s="91">
        <v>104.8</v>
      </c>
      <c r="D44" s="92">
        <v>29</v>
      </c>
      <c r="E44" s="37">
        <v>131</v>
      </c>
      <c r="F44" s="43" t="s">
        <v>198</v>
      </c>
      <c r="G44" s="37" t="s">
        <v>23</v>
      </c>
      <c r="H44" s="37" t="s">
        <v>112</v>
      </c>
      <c r="I44" s="134" t="s">
        <v>238</v>
      </c>
      <c r="J44" s="133" t="s">
        <v>41</v>
      </c>
      <c r="K44" s="133"/>
      <c r="L44" s="37"/>
      <c r="M44" s="93"/>
      <c r="N44" s="93"/>
      <c r="O44" s="69"/>
      <c r="P44" s="88">
        <v>0.003472222222222222</v>
      </c>
      <c r="Q44" s="87"/>
      <c r="R44" s="89">
        <f t="shared" si="9"/>
        <v>-0.003472222222222222</v>
      </c>
      <c r="S44" s="88">
        <f t="shared" si="18"/>
        <v>0</v>
      </c>
      <c r="T44" s="88">
        <v>0.003472222222222222</v>
      </c>
      <c r="U44" s="87"/>
      <c r="V44" s="89">
        <f t="shared" si="11"/>
        <v>-0.003472222222222222</v>
      </c>
      <c r="W44" s="88">
        <f t="shared" si="12"/>
        <v>0</v>
      </c>
      <c r="X44" s="88">
        <v>0</v>
      </c>
      <c r="Y44" s="87"/>
      <c r="Z44" s="89">
        <f t="shared" si="13"/>
        <v>0</v>
      </c>
      <c r="AA44" s="88">
        <f t="shared" si="14"/>
        <v>0</v>
      </c>
      <c r="AB44" s="88">
        <v>0</v>
      </c>
      <c r="AC44" s="87"/>
      <c r="AD44" s="89">
        <f t="shared" si="15"/>
        <v>0</v>
      </c>
      <c r="AE44" s="88">
        <f t="shared" si="16"/>
        <v>-0.006944444444444444</v>
      </c>
      <c r="AF44" s="69">
        <v>0</v>
      </c>
      <c r="AG44" s="89">
        <f t="shared" si="17"/>
        <v>-0.006944444444444444</v>
      </c>
      <c r="AH44" s="90"/>
    </row>
    <row r="45" spans="1:34" ht="30.75" customHeight="1">
      <c r="A45" s="33" t="s">
        <v>22</v>
      </c>
      <c r="B45" s="34">
        <v>300</v>
      </c>
      <c r="C45" s="91">
        <v>107.7</v>
      </c>
      <c r="D45" s="83">
        <v>7</v>
      </c>
      <c r="E45" s="37">
        <v>136</v>
      </c>
      <c r="F45" s="101" t="s">
        <v>113</v>
      </c>
      <c r="G45" s="102" t="s">
        <v>23</v>
      </c>
      <c r="H45" s="37" t="s">
        <v>112</v>
      </c>
      <c r="I45" s="35" t="s">
        <v>238</v>
      </c>
      <c r="J45" s="34" t="s">
        <v>315</v>
      </c>
      <c r="K45" s="37"/>
      <c r="L45" s="37"/>
      <c r="M45" s="93"/>
      <c r="N45" s="93"/>
      <c r="O45" s="69"/>
      <c r="P45" s="88">
        <v>0.003472222222222222</v>
      </c>
      <c r="Q45" s="87"/>
      <c r="R45" s="89">
        <f t="shared" si="9"/>
        <v>-0.003472222222222222</v>
      </c>
      <c r="S45" s="88">
        <f t="shared" si="18"/>
        <v>0</v>
      </c>
      <c r="T45" s="88">
        <v>0.003472222222222222</v>
      </c>
      <c r="U45" s="87"/>
      <c r="V45" s="89">
        <f t="shared" si="11"/>
        <v>-0.003472222222222222</v>
      </c>
      <c r="W45" s="88">
        <f t="shared" si="12"/>
        <v>0</v>
      </c>
      <c r="X45" s="88">
        <v>0.003472222222222222</v>
      </c>
      <c r="Y45" s="87"/>
      <c r="Z45" s="89">
        <f t="shared" si="13"/>
        <v>-0.003472222222222222</v>
      </c>
      <c r="AA45" s="88">
        <f t="shared" si="14"/>
        <v>0</v>
      </c>
      <c r="AB45" s="88">
        <v>0</v>
      </c>
      <c r="AC45" s="87"/>
      <c r="AD45" s="89">
        <f t="shared" si="15"/>
        <v>0</v>
      </c>
      <c r="AE45" s="88">
        <f t="shared" si="16"/>
        <v>-0.010416666666666666</v>
      </c>
      <c r="AF45" s="87">
        <v>0</v>
      </c>
      <c r="AG45" s="89">
        <f t="shared" si="17"/>
        <v>-0.010416666666666666</v>
      </c>
      <c r="AH45" s="90"/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/>
      <c r="O46" s="69"/>
      <c r="P46" s="88">
        <v>0</v>
      </c>
      <c r="Q46" s="87"/>
      <c r="R46" s="89">
        <f t="shared" si="9"/>
        <v>0</v>
      </c>
      <c r="S46" s="88">
        <f t="shared" si="18"/>
        <v>0</v>
      </c>
      <c r="T46" s="88">
        <v>0</v>
      </c>
      <c r="U46" s="87"/>
      <c r="V46" s="89">
        <f t="shared" si="11"/>
        <v>0</v>
      </c>
      <c r="W46" s="88">
        <f t="shared" si="12"/>
        <v>0</v>
      </c>
      <c r="X46" s="88">
        <v>0</v>
      </c>
      <c r="Y46" s="87"/>
      <c r="Z46" s="89">
        <f t="shared" si="13"/>
        <v>0</v>
      </c>
      <c r="AA46" s="88">
        <f t="shared" si="14"/>
        <v>0</v>
      </c>
      <c r="AB46" s="88">
        <v>0</v>
      </c>
      <c r="AC46" s="87"/>
      <c r="AD46" s="89">
        <f t="shared" si="15"/>
        <v>0</v>
      </c>
      <c r="AE46" s="88">
        <f t="shared" si="16"/>
        <v>0</v>
      </c>
      <c r="AF46" s="87">
        <v>0</v>
      </c>
      <c r="AG46" s="89">
        <f t="shared" si="17"/>
        <v>0</v>
      </c>
      <c r="AH46" s="90"/>
    </row>
    <row r="48" spans="8:23" ht="15">
      <c r="H48" s="156"/>
      <c r="J48" s="156"/>
      <c r="K48" s="156"/>
      <c r="W48" s="96" t="s">
        <v>74</v>
      </c>
    </row>
    <row r="49" spans="6:10" ht="15">
      <c r="F49" s="98" t="s">
        <v>75</v>
      </c>
      <c r="H49" s="97" t="s">
        <v>385</v>
      </c>
      <c r="J49" s="98" t="s">
        <v>386</v>
      </c>
    </row>
  </sheetData>
  <sheetProtection/>
  <mergeCells count="6">
    <mergeCell ref="AA3:AD3"/>
    <mergeCell ref="AH3:AH4"/>
    <mergeCell ref="A2:B2"/>
    <mergeCell ref="O3:R3"/>
    <mergeCell ref="S3:V3"/>
    <mergeCell ref="W3:Z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D1">
      <selection activeCell="L5" sqref="L5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1" width="7.7109375" style="97" customWidth="1"/>
    <col min="12" max="12" width="7.28125" style="97" customWidth="1"/>
    <col min="13" max="13" width="7.140625" style="96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390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12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 thickBo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 thickBot="1">
      <c r="A6" s="132" t="s">
        <v>22</v>
      </c>
      <c r="B6" s="133">
        <v>200</v>
      </c>
      <c r="C6" s="82">
        <v>104.4</v>
      </c>
      <c r="D6" s="83">
        <v>4</v>
      </c>
      <c r="E6" s="134">
        <v>100</v>
      </c>
      <c r="F6" s="43" t="s">
        <v>7</v>
      </c>
      <c r="G6" s="37" t="s">
        <v>23</v>
      </c>
      <c r="H6" s="37" t="s">
        <v>24</v>
      </c>
      <c r="I6" s="134" t="s">
        <v>25</v>
      </c>
      <c r="J6" s="133" t="str">
        <f>IF(N6&gt;=27759,"Nil",+IF(N6&gt;=24838,"B6",+IF(N6&lt;=24837,"B4","Nil")))</f>
        <v>B4</v>
      </c>
      <c r="K6" s="133" t="s">
        <v>25</v>
      </c>
      <c r="L6" s="56"/>
      <c r="M6" s="84"/>
      <c r="N6" s="85"/>
      <c r="O6" s="86"/>
      <c r="P6" s="88">
        <v>0.003472222222222222</v>
      </c>
      <c r="Q6" s="87"/>
      <c r="R6" s="89">
        <f>Q6-O6-P6</f>
        <v>-0.003472222222222222</v>
      </c>
      <c r="S6" s="88">
        <f>Q6</f>
        <v>0</v>
      </c>
      <c r="T6" s="88">
        <v>0.003472222222222222</v>
      </c>
      <c r="U6" s="87"/>
      <c r="V6" s="89">
        <f>U6-S6-T6</f>
        <v>-0.003472222222222222</v>
      </c>
      <c r="W6" s="88">
        <f>U6</f>
        <v>0</v>
      </c>
      <c r="X6" s="88">
        <v>0.003472222222222222</v>
      </c>
      <c r="Y6" s="87"/>
      <c r="Z6" s="89">
        <f>Y6-W6-X6</f>
        <v>-0.003472222222222222</v>
      </c>
      <c r="AA6" s="88">
        <f>Y6</f>
        <v>0</v>
      </c>
      <c r="AB6" s="88">
        <v>0.003472222222222222</v>
      </c>
      <c r="AC6" s="87"/>
      <c r="AD6" s="89">
        <f>AC6-AA6-AB6</f>
        <v>-0.003472222222222222</v>
      </c>
      <c r="AE6" s="88">
        <f>AD6+Z6+V6+R6</f>
        <v>-0.013888888888888888</v>
      </c>
      <c r="AF6" s="69">
        <v>0</v>
      </c>
      <c r="AG6" s="89">
        <f>AE6+AF6</f>
        <v>-0.013888888888888888</v>
      </c>
      <c r="AH6" s="90"/>
    </row>
    <row r="7" spans="1:34" ht="30.75" customHeight="1" thickBo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34" t="s">
        <v>314</v>
      </c>
      <c r="K7" s="34"/>
      <c r="L7" s="56"/>
      <c r="M7" s="93"/>
      <c r="N7" s="93"/>
      <c r="O7" s="69"/>
      <c r="P7" s="88">
        <v>0.003472222222222222</v>
      </c>
      <c r="Q7" s="87"/>
      <c r="R7" s="89">
        <f>Q7-O7-P7</f>
        <v>-0.003472222222222222</v>
      </c>
      <c r="S7" s="88">
        <f>Q7</f>
        <v>0</v>
      </c>
      <c r="T7" s="88">
        <v>0.003472222222222222</v>
      </c>
      <c r="U7" s="87"/>
      <c r="V7" s="89">
        <f>U7-S7-T7</f>
        <v>-0.003472222222222222</v>
      </c>
      <c r="W7" s="88">
        <f>U7</f>
        <v>0</v>
      </c>
      <c r="X7" s="88">
        <v>0.003472222222222222</v>
      </c>
      <c r="Y7" s="87"/>
      <c r="Z7" s="89">
        <f>Y7-W7-X7</f>
        <v>-0.003472222222222222</v>
      </c>
      <c r="AA7" s="88">
        <f>Y7</f>
        <v>0</v>
      </c>
      <c r="AB7" s="88">
        <v>0</v>
      </c>
      <c r="AC7" s="87"/>
      <c r="AD7" s="89">
        <f>AC7-AA7-AB7</f>
        <v>0</v>
      </c>
      <c r="AE7" s="88">
        <f>AD7+Z7+V7+R7</f>
        <v>-0.010416666666666666</v>
      </c>
      <c r="AF7" s="69">
        <v>0</v>
      </c>
      <c r="AG7" s="89">
        <f>AE7+AF7</f>
        <v>-0.010416666666666666</v>
      </c>
      <c r="AH7" s="90"/>
    </row>
    <row r="8" spans="1:34" ht="30.75" customHeight="1" thickBot="1">
      <c r="A8" s="33" t="s">
        <v>22</v>
      </c>
      <c r="B8" s="34" t="s">
        <v>52</v>
      </c>
      <c r="C8" s="91">
        <v>104.7</v>
      </c>
      <c r="D8" s="83">
        <v>6</v>
      </c>
      <c r="E8" s="35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56"/>
      <c r="M8" s="93"/>
      <c r="N8" s="85"/>
      <c r="O8" s="86"/>
      <c r="P8" s="88">
        <v>0.003472222222222222</v>
      </c>
      <c r="Q8" s="87"/>
      <c r="R8" s="89">
        <f>Q8-O8-P8</f>
        <v>-0.003472222222222222</v>
      </c>
      <c r="S8" s="88">
        <f>Q8</f>
        <v>0</v>
      </c>
      <c r="T8" s="88">
        <v>0.003472222222222222</v>
      </c>
      <c r="U8" s="87"/>
      <c r="V8" s="89">
        <f>U8-S8-T8</f>
        <v>-0.003472222222222222</v>
      </c>
      <c r="W8" s="88">
        <f>U8</f>
        <v>0</v>
      </c>
      <c r="X8" s="88">
        <v>0</v>
      </c>
      <c r="Y8" s="87"/>
      <c r="Z8" s="89">
        <f>Y8-W8-X8</f>
        <v>0</v>
      </c>
      <c r="AA8" s="88">
        <f>Y8</f>
        <v>0</v>
      </c>
      <c r="AB8" s="88">
        <v>0</v>
      </c>
      <c r="AC8" s="87"/>
      <c r="AD8" s="89">
        <f>AC8-AA8-AB8</f>
        <v>0</v>
      </c>
      <c r="AE8" s="88">
        <f>AD8+Z8+V8+R8</f>
        <v>-0.006944444444444444</v>
      </c>
      <c r="AF8" s="69">
        <v>0</v>
      </c>
      <c r="AG8" s="89">
        <f>AE8+AF8</f>
        <v>-0.006944444444444444</v>
      </c>
      <c r="AH8" s="90"/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 thickBo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/>
      <c r="O10" s="86"/>
      <c r="P10" s="88">
        <v>0.003472222222222222</v>
      </c>
      <c r="Q10" s="87"/>
      <c r="R10" s="89">
        <f aca="true" t="shared" si="0" ref="R10:R25">Q10-O10-P10</f>
        <v>-0.003472222222222222</v>
      </c>
      <c r="S10" s="88">
        <f aca="true" t="shared" si="1" ref="S10:S25">Q10</f>
        <v>0</v>
      </c>
      <c r="T10" s="88">
        <v>0.003472222222222222</v>
      </c>
      <c r="U10" s="87"/>
      <c r="V10" s="89">
        <f aca="true" t="shared" si="2" ref="V10:V25">U10-S10-T10</f>
        <v>-0.003472222222222222</v>
      </c>
      <c r="W10" s="88">
        <f aca="true" t="shared" si="3" ref="W10:W25">U10</f>
        <v>0</v>
      </c>
      <c r="X10" s="88">
        <v>0.003472222222222222</v>
      </c>
      <c r="Y10" s="87"/>
      <c r="Z10" s="89">
        <f aca="true" t="shared" si="4" ref="Z10:Z25">Y10-W10-X10</f>
        <v>-0.003472222222222222</v>
      </c>
      <c r="AA10" s="88">
        <f aca="true" t="shared" si="5" ref="AA10:AA25">Y10</f>
        <v>0</v>
      </c>
      <c r="AB10" s="88">
        <v>0.003472222222222222</v>
      </c>
      <c r="AC10" s="87"/>
      <c r="AD10" s="89">
        <f aca="true" t="shared" si="6" ref="AD10:AD25">AC10-AA10-AB10</f>
        <v>-0.003472222222222222</v>
      </c>
      <c r="AE10" s="88">
        <f aca="true" t="shared" si="7" ref="AE10:AE25">AD10+Z10+V10+R10</f>
        <v>-0.013888888888888888</v>
      </c>
      <c r="AF10" s="69">
        <v>0</v>
      </c>
      <c r="AG10" s="89">
        <f aca="true" t="shared" si="8" ref="AG10:AG25">AE10+AF10</f>
        <v>-0.013888888888888888</v>
      </c>
      <c r="AH10" s="90"/>
    </row>
    <row r="11" spans="1:35" ht="30.75" customHeight="1" thickBot="1">
      <c r="A11" s="33" t="s">
        <v>131</v>
      </c>
      <c r="B11" s="34">
        <v>390</v>
      </c>
      <c r="C11" s="91">
        <v>105</v>
      </c>
      <c r="D11" s="83">
        <v>13</v>
      </c>
      <c r="E11" s="35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56"/>
      <c r="M11" s="93"/>
      <c r="N11" s="85"/>
      <c r="O11" s="86"/>
      <c r="P11" s="88">
        <v>0.003472222222222222</v>
      </c>
      <c r="Q11" s="87"/>
      <c r="R11" s="89">
        <f t="shared" si="0"/>
        <v>-0.003472222222222222</v>
      </c>
      <c r="S11" s="88">
        <f t="shared" si="1"/>
        <v>0</v>
      </c>
      <c r="T11" s="88">
        <v>0.003472222222222222</v>
      </c>
      <c r="U11" s="87"/>
      <c r="V11" s="89">
        <f t="shared" si="2"/>
        <v>-0.003472222222222222</v>
      </c>
      <c r="W11" s="88">
        <f t="shared" si="3"/>
        <v>0</v>
      </c>
      <c r="X11" s="88">
        <v>0.003472222222222222</v>
      </c>
      <c r="Y11" s="87"/>
      <c r="Z11" s="89">
        <f t="shared" si="4"/>
        <v>-0.003472222222222222</v>
      </c>
      <c r="AA11" s="88">
        <f t="shared" si="5"/>
        <v>0</v>
      </c>
      <c r="AB11" s="88">
        <v>0.003472222222222222</v>
      </c>
      <c r="AC11" s="87"/>
      <c r="AD11" s="89">
        <f t="shared" si="6"/>
        <v>-0.003472222222222222</v>
      </c>
      <c r="AE11" s="88">
        <f t="shared" si="7"/>
        <v>-0.013888888888888888</v>
      </c>
      <c r="AF11" s="69">
        <v>0</v>
      </c>
      <c r="AG11" s="89">
        <f t="shared" si="8"/>
        <v>-0.013888888888888888</v>
      </c>
      <c r="AH11" s="90"/>
      <c r="AI11" s="94"/>
    </row>
    <row r="12" spans="1:34" ht="30.75" customHeight="1" thickBo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/>
      <c r="O12" s="69"/>
      <c r="P12" s="88">
        <v>0.003472222222222222</v>
      </c>
      <c r="Q12" s="87"/>
      <c r="R12" s="89">
        <f t="shared" si="0"/>
        <v>-0.003472222222222222</v>
      </c>
      <c r="S12" s="88">
        <f t="shared" si="1"/>
        <v>0</v>
      </c>
      <c r="T12" s="88">
        <v>0.003472222222222222</v>
      </c>
      <c r="U12" s="87"/>
      <c r="V12" s="89">
        <f t="shared" si="2"/>
        <v>-0.003472222222222222</v>
      </c>
      <c r="W12" s="88">
        <f t="shared" si="3"/>
        <v>0</v>
      </c>
      <c r="X12" s="88">
        <v>0.003472222222222222</v>
      </c>
      <c r="Y12" s="87"/>
      <c r="Z12" s="89">
        <f t="shared" si="4"/>
        <v>-0.003472222222222222</v>
      </c>
      <c r="AA12" s="88">
        <f t="shared" si="5"/>
        <v>0</v>
      </c>
      <c r="AB12" s="88">
        <v>0.003472222222222222</v>
      </c>
      <c r="AC12" s="87"/>
      <c r="AD12" s="89">
        <f t="shared" si="6"/>
        <v>-0.003472222222222222</v>
      </c>
      <c r="AE12" s="88">
        <f t="shared" si="7"/>
        <v>-0.013888888888888888</v>
      </c>
      <c r="AF12" s="69">
        <v>0</v>
      </c>
      <c r="AG12" s="89">
        <f t="shared" si="8"/>
        <v>-0.013888888888888888</v>
      </c>
      <c r="AH12" s="90"/>
    </row>
    <row r="13" spans="1:34" ht="30.75" customHeight="1" thickBot="1">
      <c r="A13" s="33" t="s">
        <v>22</v>
      </c>
      <c r="B13" s="34">
        <v>300</v>
      </c>
      <c r="C13" s="91">
        <v>108</v>
      </c>
      <c r="D13" s="83">
        <v>8</v>
      </c>
      <c r="E13" s="37">
        <v>88</v>
      </c>
      <c r="F13" s="101" t="s">
        <v>4</v>
      </c>
      <c r="G13" s="102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56"/>
      <c r="M13" s="93"/>
      <c r="N13" s="85"/>
      <c r="O13" s="69"/>
      <c r="P13" s="88">
        <v>0.003472222222222222</v>
      </c>
      <c r="Q13" s="87"/>
      <c r="R13" s="89">
        <f t="shared" si="0"/>
        <v>-0.003472222222222222</v>
      </c>
      <c r="S13" s="88">
        <f t="shared" si="1"/>
        <v>0</v>
      </c>
      <c r="T13" s="88">
        <v>0.003472222222222222</v>
      </c>
      <c r="U13" s="87"/>
      <c r="V13" s="89">
        <f t="shared" si="2"/>
        <v>-0.003472222222222222</v>
      </c>
      <c r="W13" s="88">
        <f t="shared" si="3"/>
        <v>0</v>
      </c>
      <c r="X13" s="88">
        <v>0.003472222222222222</v>
      </c>
      <c r="Y13" s="87"/>
      <c r="Z13" s="89">
        <f t="shared" si="4"/>
        <v>-0.003472222222222222</v>
      </c>
      <c r="AA13" s="88">
        <f t="shared" si="5"/>
        <v>0</v>
      </c>
      <c r="AB13" s="88">
        <v>0.003472222222222222</v>
      </c>
      <c r="AC13" s="87"/>
      <c r="AD13" s="89">
        <f t="shared" si="6"/>
        <v>-0.003472222222222222</v>
      </c>
      <c r="AE13" s="88">
        <f t="shared" si="7"/>
        <v>-0.013888888888888888</v>
      </c>
      <c r="AF13" s="69">
        <v>0</v>
      </c>
      <c r="AG13" s="89">
        <f t="shared" si="8"/>
        <v>-0.013888888888888888</v>
      </c>
      <c r="AH13" s="90"/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/>
      <c r="O14" s="69"/>
      <c r="P14" s="88">
        <v>0.003472222222222222</v>
      </c>
      <c r="Q14" s="87"/>
      <c r="R14" s="89">
        <f t="shared" si="0"/>
        <v>-0.003472222222222222</v>
      </c>
      <c r="S14" s="88">
        <f t="shared" si="1"/>
        <v>0</v>
      </c>
      <c r="T14" s="88">
        <v>0.003472222222222222</v>
      </c>
      <c r="U14" s="87"/>
      <c r="V14" s="89">
        <f t="shared" si="2"/>
        <v>-0.003472222222222222</v>
      </c>
      <c r="W14" s="88">
        <f t="shared" si="3"/>
        <v>0</v>
      </c>
      <c r="X14" s="88">
        <v>0.003472222222222222</v>
      </c>
      <c r="Y14" s="87"/>
      <c r="Z14" s="89">
        <f t="shared" si="4"/>
        <v>-0.003472222222222222</v>
      </c>
      <c r="AA14" s="88">
        <f t="shared" si="5"/>
        <v>0</v>
      </c>
      <c r="AB14" s="88">
        <v>0</v>
      </c>
      <c r="AC14" s="87"/>
      <c r="AD14" s="89">
        <f t="shared" si="6"/>
        <v>0</v>
      </c>
      <c r="AE14" s="88">
        <f t="shared" si="7"/>
        <v>-0.010416666666666666</v>
      </c>
      <c r="AF14" s="69">
        <v>0</v>
      </c>
      <c r="AG14" s="89">
        <f t="shared" si="8"/>
        <v>-0.010416666666666666</v>
      </c>
      <c r="AH14" s="90"/>
      <c r="AI14" s="94"/>
    </row>
    <row r="15" spans="1:34" ht="30.75" customHeight="1" thickBot="1">
      <c r="A15" s="132" t="s">
        <v>152</v>
      </c>
      <c r="B15" s="133">
        <v>300</v>
      </c>
      <c r="C15" s="91">
        <v>104.6</v>
      </c>
      <c r="D15" s="83">
        <v>20</v>
      </c>
      <c r="E15" s="37">
        <v>17</v>
      </c>
      <c r="F15" s="43" t="s">
        <v>3</v>
      </c>
      <c r="G15" s="37" t="s">
        <v>29</v>
      </c>
      <c r="H15" s="37" t="s">
        <v>30</v>
      </c>
      <c r="I15" s="134" t="s">
        <v>26</v>
      </c>
      <c r="J15" s="133" t="str">
        <f>IF(N15&gt;=27759,"Nil",+IF(N15&gt;=24838,"B6",+IF(N15&lt;=24837,"B4","Nil")))</f>
        <v>B4</v>
      </c>
      <c r="K15" s="133"/>
      <c r="L15" s="56"/>
      <c r="M15" s="93"/>
      <c r="N15" s="93"/>
      <c r="O15" s="69"/>
      <c r="P15" s="88">
        <v>0.003472222222222222</v>
      </c>
      <c r="Q15" s="87"/>
      <c r="R15" s="89">
        <f t="shared" si="0"/>
        <v>-0.003472222222222222</v>
      </c>
      <c r="S15" s="88">
        <f t="shared" si="1"/>
        <v>0</v>
      </c>
      <c r="T15" s="88">
        <v>0.003472222222222222</v>
      </c>
      <c r="U15" s="87"/>
      <c r="V15" s="89">
        <f t="shared" si="2"/>
        <v>-0.003472222222222222</v>
      </c>
      <c r="W15" s="88">
        <f t="shared" si="3"/>
        <v>0</v>
      </c>
      <c r="X15" s="88">
        <v>0.003472222222222222</v>
      </c>
      <c r="Y15" s="87"/>
      <c r="Z15" s="89">
        <f t="shared" si="4"/>
        <v>-0.003472222222222222</v>
      </c>
      <c r="AA15" s="88">
        <f t="shared" si="5"/>
        <v>0</v>
      </c>
      <c r="AB15" s="88">
        <v>0</v>
      </c>
      <c r="AC15" s="87"/>
      <c r="AD15" s="89">
        <f t="shared" si="6"/>
        <v>0</v>
      </c>
      <c r="AE15" s="88">
        <f t="shared" si="7"/>
        <v>-0.010416666666666666</v>
      </c>
      <c r="AF15" s="69">
        <v>0</v>
      </c>
      <c r="AG15" s="89">
        <f t="shared" si="8"/>
        <v>-0.010416666666666666</v>
      </c>
      <c r="AH15" s="90"/>
    </row>
    <row r="16" spans="1:34" ht="30.75" customHeight="1">
      <c r="A16" s="33" t="s">
        <v>22</v>
      </c>
      <c r="B16" s="34">
        <v>350</v>
      </c>
      <c r="C16" s="91">
        <v>105.4</v>
      </c>
      <c r="D16" s="83">
        <v>3</v>
      </c>
      <c r="E16" s="37">
        <v>827</v>
      </c>
      <c r="F16" s="101" t="s">
        <v>76</v>
      </c>
      <c r="G16" s="102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93"/>
      <c r="O16" s="86"/>
      <c r="P16" s="88">
        <v>0.003472222222222222</v>
      </c>
      <c r="Q16" s="87"/>
      <c r="R16" s="89">
        <f t="shared" si="0"/>
        <v>-0.003472222222222222</v>
      </c>
      <c r="S16" s="88">
        <f t="shared" si="1"/>
        <v>0</v>
      </c>
      <c r="T16" s="88">
        <v>0.003472222222222222</v>
      </c>
      <c r="U16" s="87"/>
      <c r="V16" s="89">
        <f t="shared" si="2"/>
        <v>-0.003472222222222222</v>
      </c>
      <c r="W16" s="88">
        <f t="shared" si="3"/>
        <v>0</v>
      </c>
      <c r="X16" s="88">
        <v>0.003472222222222222</v>
      </c>
      <c r="Y16" s="87"/>
      <c r="Z16" s="89">
        <f t="shared" si="4"/>
        <v>-0.003472222222222222</v>
      </c>
      <c r="AA16" s="88">
        <f t="shared" si="5"/>
        <v>0</v>
      </c>
      <c r="AB16" s="88">
        <v>0</v>
      </c>
      <c r="AC16" s="87"/>
      <c r="AD16" s="89">
        <f t="shared" si="6"/>
        <v>0</v>
      </c>
      <c r="AE16" s="88">
        <f t="shared" si="7"/>
        <v>-0.010416666666666666</v>
      </c>
      <c r="AF16" s="69">
        <v>0</v>
      </c>
      <c r="AG16" s="89">
        <f t="shared" si="8"/>
        <v>-0.010416666666666666</v>
      </c>
      <c r="AH16" s="90"/>
    </row>
    <row r="17" spans="1:34" ht="30.75" customHeight="1" thickBo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/>
      <c r="O17" s="69"/>
      <c r="P17" s="88">
        <v>0.003472222222222222</v>
      </c>
      <c r="Q17" s="87"/>
      <c r="R17" s="89">
        <f t="shared" si="0"/>
        <v>-0.003472222222222222</v>
      </c>
      <c r="S17" s="88">
        <f t="shared" si="1"/>
        <v>0</v>
      </c>
      <c r="T17" s="88">
        <v>0.003472222222222222</v>
      </c>
      <c r="U17" s="87"/>
      <c r="V17" s="89">
        <f t="shared" si="2"/>
        <v>-0.003472222222222222</v>
      </c>
      <c r="W17" s="88">
        <f t="shared" si="3"/>
        <v>0</v>
      </c>
      <c r="X17" s="88">
        <v>0.003472222222222222</v>
      </c>
      <c r="Y17" s="87"/>
      <c r="Z17" s="89">
        <f t="shared" si="4"/>
        <v>-0.003472222222222222</v>
      </c>
      <c r="AA17" s="88">
        <f t="shared" si="5"/>
        <v>0</v>
      </c>
      <c r="AB17" s="88">
        <v>0</v>
      </c>
      <c r="AC17" s="87"/>
      <c r="AD17" s="89">
        <f t="shared" si="6"/>
        <v>0</v>
      </c>
      <c r="AE17" s="88">
        <f t="shared" si="7"/>
        <v>-0.010416666666666666</v>
      </c>
      <c r="AF17" s="69">
        <v>0</v>
      </c>
      <c r="AG17" s="89">
        <f t="shared" si="8"/>
        <v>-0.010416666666666666</v>
      </c>
      <c r="AH17" s="90"/>
    </row>
    <row r="18" spans="1:34" ht="30.75" customHeight="1">
      <c r="A18" s="33" t="s">
        <v>22</v>
      </c>
      <c r="B18" s="34">
        <v>300</v>
      </c>
      <c r="C18" s="91">
        <v>103.7</v>
      </c>
      <c r="D18" s="83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93"/>
      <c r="O18" s="69"/>
      <c r="P18" s="88">
        <v>0.003472222222222222</v>
      </c>
      <c r="Q18" s="87"/>
      <c r="R18" s="89">
        <f t="shared" si="0"/>
        <v>-0.003472222222222222</v>
      </c>
      <c r="S18" s="88">
        <f t="shared" si="1"/>
        <v>0</v>
      </c>
      <c r="T18" s="88">
        <v>0.003472222222222222</v>
      </c>
      <c r="U18" s="87"/>
      <c r="V18" s="89">
        <f t="shared" si="2"/>
        <v>-0.003472222222222222</v>
      </c>
      <c r="W18" s="88">
        <f t="shared" si="3"/>
        <v>0</v>
      </c>
      <c r="X18" s="88">
        <v>0.003472222222222222</v>
      </c>
      <c r="Y18" s="87"/>
      <c r="Z18" s="89">
        <f t="shared" si="4"/>
        <v>-0.003472222222222222</v>
      </c>
      <c r="AA18" s="88">
        <f t="shared" si="5"/>
        <v>0</v>
      </c>
      <c r="AB18" s="88">
        <v>0</v>
      </c>
      <c r="AC18" s="87"/>
      <c r="AD18" s="89">
        <f t="shared" si="6"/>
        <v>0</v>
      </c>
      <c r="AE18" s="88">
        <f t="shared" si="7"/>
        <v>-0.010416666666666666</v>
      </c>
      <c r="AF18" s="69">
        <v>0</v>
      </c>
      <c r="AG18" s="89">
        <f t="shared" si="8"/>
        <v>-0.010416666666666666</v>
      </c>
      <c r="AH18" s="90"/>
    </row>
    <row r="19" spans="1:34" ht="30.75" customHeight="1" thickBo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/>
      <c r="O19" s="69"/>
      <c r="P19" s="88">
        <v>0.003472222222222222</v>
      </c>
      <c r="Q19" s="87"/>
      <c r="R19" s="89">
        <f t="shared" si="0"/>
        <v>-0.003472222222222222</v>
      </c>
      <c r="S19" s="88">
        <f t="shared" si="1"/>
        <v>0</v>
      </c>
      <c r="T19" s="88">
        <v>0.003472222222222222</v>
      </c>
      <c r="U19" s="87"/>
      <c r="V19" s="89">
        <f t="shared" si="2"/>
        <v>-0.003472222222222222</v>
      </c>
      <c r="W19" s="88">
        <f t="shared" si="3"/>
        <v>0</v>
      </c>
      <c r="X19" s="88">
        <v>0.003472222222222222</v>
      </c>
      <c r="Y19" s="87"/>
      <c r="Z19" s="89">
        <f t="shared" si="4"/>
        <v>-0.003472222222222222</v>
      </c>
      <c r="AA19" s="88">
        <f t="shared" si="5"/>
        <v>0</v>
      </c>
      <c r="AB19" s="88">
        <v>0</v>
      </c>
      <c r="AC19" s="87"/>
      <c r="AD19" s="89">
        <f t="shared" si="6"/>
        <v>0</v>
      </c>
      <c r="AE19" s="88">
        <f t="shared" si="7"/>
        <v>-0.010416666666666666</v>
      </c>
      <c r="AF19" s="69">
        <v>0</v>
      </c>
      <c r="AG19" s="89">
        <f t="shared" si="8"/>
        <v>-0.010416666666666666</v>
      </c>
      <c r="AH19" s="90"/>
    </row>
    <row r="20" spans="1:35" ht="30.75" customHeight="1">
      <c r="A20" s="33" t="s">
        <v>28</v>
      </c>
      <c r="B20" s="34">
        <v>450</v>
      </c>
      <c r="C20" s="91">
        <v>105.3</v>
      </c>
      <c r="D20" s="83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93"/>
      <c r="O20" s="69"/>
      <c r="P20" s="88">
        <v>0.003472222222222222</v>
      </c>
      <c r="Q20" s="87"/>
      <c r="R20" s="89">
        <f t="shared" si="0"/>
        <v>-0.003472222222222222</v>
      </c>
      <c r="S20" s="88">
        <f t="shared" si="1"/>
        <v>0</v>
      </c>
      <c r="T20" s="88">
        <v>0.003472222222222222</v>
      </c>
      <c r="U20" s="87"/>
      <c r="V20" s="89">
        <f t="shared" si="2"/>
        <v>-0.003472222222222222</v>
      </c>
      <c r="W20" s="88">
        <f t="shared" si="3"/>
        <v>0</v>
      </c>
      <c r="X20" s="88">
        <v>0.003472222222222222</v>
      </c>
      <c r="Y20" s="87"/>
      <c r="Z20" s="89">
        <f t="shared" si="4"/>
        <v>-0.003472222222222222</v>
      </c>
      <c r="AA20" s="88">
        <f t="shared" si="5"/>
        <v>0</v>
      </c>
      <c r="AB20" s="88">
        <v>0</v>
      </c>
      <c r="AC20" s="87"/>
      <c r="AD20" s="89">
        <f t="shared" si="6"/>
        <v>0</v>
      </c>
      <c r="AE20" s="88">
        <f t="shared" si="7"/>
        <v>-0.010416666666666666</v>
      </c>
      <c r="AF20" s="69">
        <v>0</v>
      </c>
      <c r="AG20" s="89">
        <f t="shared" si="8"/>
        <v>-0.010416666666666666</v>
      </c>
      <c r="AH20" s="90"/>
      <c r="AI20" s="94"/>
    </row>
    <row r="21" spans="1:34" ht="30.75" customHeight="1" thickBot="1">
      <c r="A21" s="33" t="s">
        <v>28</v>
      </c>
      <c r="B21" s="34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35" t="s">
        <v>26</v>
      </c>
      <c r="J21" s="34" t="s">
        <v>314</v>
      </c>
      <c r="K21" s="34"/>
      <c r="L21" s="37"/>
      <c r="M21" s="93"/>
      <c r="N21" s="85"/>
      <c r="O21" s="86"/>
      <c r="P21" s="88">
        <v>0.003472222222222222</v>
      </c>
      <c r="Q21" s="87"/>
      <c r="R21" s="89">
        <f t="shared" si="0"/>
        <v>-0.003472222222222222</v>
      </c>
      <c r="S21" s="88">
        <f t="shared" si="1"/>
        <v>0</v>
      </c>
      <c r="T21" s="88">
        <v>0.003472222222222222</v>
      </c>
      <c r="U21" s="87"/>
      <c r="V21" s="89">
        <f t="shared" si="2"/>
        <v>-0.003472222222222222</v>
      </c>
      <c r="W21" s="88">
        <f t="shared" si="3"/>
        <v>0</v>
      </c>
      <c r="X21" s="88">
        <v>0.003472222222222222</v>
      </c>
      <c r="Y21" s="87"/>
      <c r="Z21" s="89">
        <f t="shared" si="4"/>
        <v>-0.003472222222222222</v>
      </c>
      <c r="AA21" s="88">
        <f t="shared" si="5"/>
        <v>0</v>
      </c>
      <c r="AB21" s="88">
        <v>0</v>
      </c>
      <c r="AC21" s="87"/>
      <c r="AD21" s="89">
        <f t="shared" si="6"/>
        <v>0</v>
      </c>
      <c r="AE21" s="88">
        <f t="shared" si="7"/>
        <v>-0.010416666666666666</v>
      </c>
      <c r="AF21" s="69">
        <v>0</v>
      </c>
      <c r="AG21" s="89">
        <f t="shared" si="8"/>
        <v>-0.010416666666666666</v>
      </c>
      <c r="AH21" s="90"/>
    </row>
    <row r="22" spans="1:34" ht="30.75" customHeight="1">
      <c r="A22" s="33" t="s">
        <v>22</v>
      </c>
      <c r="B22" s="34">
        <v>250</v>
      </c>
      <c r="C22" s="91">
        <v>104.3</v>
      </c>
      <c r="D22" s="83">
        <v>11</v>
      </c>
      <c r="E22" s="35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93"/>
      <c r="O22" s="86"/>
      <c r="P22" s="88">
        <v>0.003472222222222222</v>
      </c>
      <c r="Q22" s="87"/>
      <c r="R22" s="89">
        <f t="shared" si="0"/>
        <v>-0.003472222222222222</v>
      </c>
      <c r="S22" s="88">
        <f t="shared" si="1"/>
        <v>0</v>
      </c>
      <c r="T22" s="88">
        <v>0.003472222222222222</v>
      </c>
      <c r="U22" s="87"/>
      <c r="V22" s="89">
        <f t="shared" si="2"/>
        <v>-0.003472222222222222</v>
      </c>
      <c r="W22" s="88">
        <f t="shared" si="3"/>
        <v>0</v>
      </c>
      <c r="X22" s="88">
        <v>0.003472222222222222</v>
      </c>
      <c r="Y22" s="87"/>
      <c r="Z22" s="89">
        <f t="shared" si="4"/>
        <v>-0.003472222222222222</v>
      </c>
      <c r="AA22" s="88">
        <f t="shared" si="5"/>
        <v>0</v>
      </c>
      <c r="AB22" s="88">
        <v>0</v>
      </c>
      <c r="AC22" s="87"/>
      <c r="AD22" s="89">
        <f t="shared" si="6"/>
        <v>0</v>
      </c>
      <c r="AE22" s="88">
        <f t="shared" si="7"/>
        <v>-0.010416666666666666</v>
      </c>
      <c r="AF22" s="69">
        <v>0</v>
      </c>
      <c r="AG22" s="89">
        <f t="shared" si="8"/>
        <v>-0.010416666666666666</v>
      </c>
      <c r="AH22" s="90"/>
    </row>
    <row r="23" spans="1:34" ht="30.75" customHeight="1" thickBo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/>
      <c r="O23" s="86"/>
      <c r="P23" s="88">
        <v>0.003472222222222222</v>
      </c>
      <c r="Q23" s="87"/>
      <c r="R23" s="89">
        <f t="shared" si="0"/>
        <v>-0.003472222222222222</v>
      </c>
      <c r="S23" s="88">
        <f t="shared" si="1"/>
        <v>0</v>
      </c>
      <c r="T23" s="88">
        <v>0.003472222222222222</v>
      </c>
      <c r="U23" s="87"/>
      <c r="V23" s="89">
        <f t="shared" si="2"/>
        <v>-0.003472222222222222</v>
      </c>
      <c r="W23" s="88">
        <f t="shared" si="3"/>
        <v>0</v>
      </c>
      <c r="X23" s="88">
        <v>0.003472222222222222</v>
      </c>
      <c r="Y23" s="87"/>
      <c r="Z23" s="89">
        <f t="shared" si="4"/>
        <v>-0.003472222222222222</v>
      </c>
      <c r="AA23" s="88">
        <f t="shared" si="5"/>
        <v>0</v>
      </c>
      <c r="AB23" s="88">
        <v>0</v>
      </c>
      <c r="AC23" s="87"/>
      <c r="AD23" s="89">
        <f t="shared" si="6"/>
        <v>0</v>
      </c>
      <c r="AE23" s="88">
        <f t="shared" si="7"/>
        <v>-0.010416666666666666</v>
      </c>
      <c r="AF23" s="69">
        <v>0</v>
      </c>
      <c r="AG23" s="89">
        <f t="shared" si="8"/>
        <v>-0.010416666666666666</v>
      </c>
      <c r="AH23" s="90"/>
    </row>
    <row r="24" spans="1:34" ht="30.75" customHeight="1">
      <c r="A24" s="33" t="s">
        <v>50</v>
      </c>
      <c r="B24" s="34">
        <v>450</v>
      </c>
      <c r="C24" s="91">
        <v>109.4</v>
      </c>
      <c r="D24" s="83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35" t="s">
        <v>26</v>
      </c>
      <c r="J24" s="34" t="s">
        <v>314</v>
      </c>
      <c r="K24" s="34" t="s">
        <v>26</v>
      </c>
      <c r="L24" s="37"/>
      <c r="M24" s="93"/>
      <c r="N24" s="93"/>
      <c r="O24" s="86"/>
      <c r="P24" s="88">
        <v>0.003472222222222222</v>
      </c>
      <c r="Q24" s="87"/>
      <c r="R24" s="89">
        <f t="shared" si="0"/>
        <v>-0.003472222222222222</v>
      </c>
      <c r="S24" s="88">
        <f t="shared" si="1"/>
        <v>0</v>
      </c>
      <c r="T24" s="88">
        <v>0.003472222222222222</v>
      </c>
      <c r="U24" s="87"/>
      <c r="V24" s="89">
        <f t="shared" si="2"/>
        <v>-0.003472222222222222</v>
      </c>
      <c r="W24" s="88">
        <f t="shared" si="3"/>
        <v>0</v>
      </c>
      <c r="X24" s="88">
        <v>0</v>
      </c>
      <c r="Y24" s="87"/>
      <c r="Z24" s="89">
        <f t="shared" si="4"/>
        <v>0</v>
      </c>
      <c r="AA24" s="88">
        <f t="shared" si="5"/>
        <v>0</v>
      </c>
      <c r="AB24" s="88">
        <v>0</v>
      </c>
      <c r="AC24" s="87"/>
      <c r="AD24" s="89">
        <f t="shared" si="6"/>
        <v>0</v>
      </c>
      <c r="AE24" s="88">
        <f t="shared" si="7"/>
        <v>-0.006944444444444444</v>
      </c>
      <c r="AF24" s="69">
        <v>0</v>
      </c>
      <c r="AG24" s="89">
        <f t="shared" si="8"/>
        <v>-0.006944444444444444</v>
      </c>
      <c r="AH24" s="90"/>
    </row>
    <row r="25" spans="1:34" ht="30.75" customHeight="1">
      <c r="A25" s="33" t="s">
        <v>22</v>
      </c>
      <c r="B25" s="34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35" t="s">
        <v>26</v>
      </c>
      <c r="J25" s="34" t="s">
        <v>314</v>
      </c>
      <c r="K25" s="34" t="s">
        <v>26</v>
      </c>
      <c r="L25" s="37"/>
      <c r="M25" s="93"/>
      <c r="N25" s="85"/>
      <c r="O25" s="86"/>
      <c r="P25" s="88">
        <v>0.003472222222222222</v>
      </c>
      <c r="Q25" s="87"/>
      <c r="R25" s="89">
        <f t="shared" si="0"/>
        <v>-0.003472222222222222</v>
      </c>
      <c r="S25" s="88">
        <f t="shared" si="1"/>
        <v>0</v>
      </c>
      <c r="T25" s="88">
        <v>0.003472222222222222</v>
      </c>
      <c r="U25" s="87"/>
      <c r="V25" s="89">
        <f t="shared" si="2"/>
        <v>-0.003472222222222222</v>
      </c>
      <c r="W25" s="88">
        <f t="shared" si="3"/>
        <v>0</v>
      </c>
      <c r="X25" s="88">
        <v>0</v>
      </c>
      <c r="Y25" s="87"/>
      <c r="Z25" s="89">
        <f t="shared" si="4"/>
        <v>0</v>
      </c>
      <c r="AA25" s="88">
        <f t="shared" si="5"/>
        <v>0</v>
      </c>
      <c r="AB25" s="88">
        <v>0</v>
      </c>
      <c r="AC25" s="87"/>
      <c r="AD25" s="89">
        <f t="shared" si="6"/>
        <v>0</v>
      </c>
      <c r="AE25" s="88">
        <f t="shared" si="7"/>
        <v>-0.006944444444444444</v>
      </c>
      <c r="AF25" s="69">
        <v>0</v>
      </c>
      <c r="AG25" s="89">
        <f t="shared" si="8"/>
        <v>-0.006944444444444444</v>
      </c>
      <c r="AH25" s="90"/>
    </row>
    <row r="26" spans="1:34" ht="30.75" customHeight="1">
      <c r="A26" s="33"/>
      <c r="B26" s="34"/>
      <c r="C26" s="91"/>
      <c r="D26" s="92"/>
      <c r="E26" s="37"/>
      <c r="F26" s="154" t="s">
        <v>325</v>
      </c>
      <c r="G26" s="37"/>
      <c r="H26" s="37"/>
      <c r="I26" s="35"/>
      <c r="J26" s="34"/>
      <c r="K26" s="34"/>
      <c r="L26" s="37"/>
      <c r="M26" s="93"/>
      <c r="N26" s="85"/>
      <c r="O26" s="86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204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155"/>
      <c r="O27" s="69"/>
      <c r="P27" s="88">
        <v>0.003472222222222222</v>
      </c>
      <c r="Q27" s="87"/>
      <c r="R27" s="89">
        <f>Q27-O27-P27</f>
        <v>-0.003472222222222222</v>
      </c>
      <c r="S27" s="88">
        <f>Q27</f>
        <v>0</v>
      </c>
      <c r="T27" s="88">
        <v>0.003472222222222222</v>
      </c>
      <c r="U27" s="87"/>
      <c r="V27" s="89">
        <f>U27-S27-T27</f>
        <v>-0.003472222222222222</v>
      </c>
      <c r="W27" s="88">
        <f>U27</f>
        <v>0</v>
      </c>
      <c r="X27" s="88">
        <v>0.003472222222222222</v>
      </c>
      <c r="Y27" s="87"/>
      <c r="Z27" s="89">
        <f>Y27-W27-X27</f>
        <v>-0.003472222222222222</v>
      </c>
      <c r="AA27" s="88">
        <f>Y27</f>
        <v>0</v>
      </c>
      <c r="AB27" s="88">
        <v>0</v>
      </c>
      <c r="AC27" s="87"/>
      <c r="AD27" s="89">
        <f>AC27-AA27-AB27</f>
        <v>0</v>
      </c>
      <c r="AE27" s="88">
        <f>AD27+Z27+V27+R27</f>
        <v>-0.010416666666666666</v>
      </c>
      <c r="AF27" s="69">
        <v>0</v>
      </c>
      <c r="AG27" s="89">
        <f>AE27+AF27</f>
        <v>-0.010416666666666666</v>
      </c>
      <c r="AH27" s="90"/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/>
      <c r="O28" s="69"/>
      <c r="P28" s="88">
        <v>0.003472222222222222</v>
      </c>
      <c r="Q28" s="87"/>
      <c r="R28" s="89">
        <f>Q28-O28-P28</f>
        <v>-0.003472222222222222</v>
      </c>
      <c r="S28" s="88">
        <f>Q28</f>
        <v>0</v>
      </c>
      <c r="T28" s="88">
        <v>0.003472222222222222</v>
      </c>
      <c r="U28" s="87"/>
      <c r="V28" s="89">
        <f>U28-S28-T28</f>
        <v>-0.003472222222222222</v>
      </c>
      <c r="W28" s="88">
        <f>U28</f>
        <v>0</v>
      </c>
      <c r="X28" s="88">
        <v>0</v>
      </c>
      <c r="Y28" s="87"/>
      <c r="Z28" s="89">
        <f>Y28-W28-X28</f>
        <v>0</v>
      </c>
      <c r="AA28" s="88">
        <f>Y28</f>
        <v>0</v>
      </c>
      <c r="AB28" s="88">
        <v>0</v>
      </c>
      <c r="AC28" s="87"/>
      <c r="AD28" s="89">
        <f>AC28-AA28-AB28</f>
        <v>0</v>
      </c>
      <c r="AE28" s="88">
        <f>AD28+Z28+V28+R28</f>
        <v>-0.006944444444444444</v>
      </c>
      <c r="AF28" s="69">
        <v>0</v>
      </c>
      <c r="AG28" s="89">
        <f>AE28+AF28</f>
        <v>-0.006944444444444444</v>
      </c>
      <c r="AH28" s="90"/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/>
      <c r="O29" s="69"/>
      <c r="P29" s="88">
        <v>0.003472222222222222</v>
      </c>
      <c r="Q29" s="87"/>
      <c r="R29" s="89">
        <f>Q29-O29-P29</f>
        <v>-0.003472222222222222</v>
      </c>
      <c r="S29" s="88">
        <f>Q29</f>
        <v>0</v>
      </c>
      <c r="T29" s="88">
        <v>0.003472222222222222</v>
      </c>
      <c r="U29" s="87"/>
      <c r="V29" s="89">
        <f>U29-S29-T29</f>
        <v>-0.003472222222222222</v>
      </c>
      <c r="W29" s="88">
        <f>U29</f>
        <v>0</v>
      </c>
      <c r="X29" s="88">
        <v>0</v>
      </c>
      <c r="Y29" s="87"/>
      <c r="Z29" s="89">
        <f>Y29-W29-X29</f>
        <v>0</v>
      </c>
      <c r="AA29" s="88">
        <f>Y29</f>
        <v>0</v>
      </c>
      <c r="AB29" s="88">
        <v>0</v>
      </c>
      <c r="AC29" s="87"/>
      <c r="AD29" s="89">
        <f>AC29-AA29-AB29</f>
        <v>0</v>
      </c>
      <c r="AE29" s="88">
        <f>AD29+Z29+V29+R29</f>
        <v>-0.006944444444444444</v>
      </c>
      <c r="AF29" s="87">
        <v>0</v>
      </c>
      <c r="AG29" s="89">
        <f>AE29+AF29</f>
        <v>-0.006944444444444444</v>
      </c>
      <c r="AH29" s="90"/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320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/>
      <c r="O31" s="69"/>
      <c r="P31" s="88">
        <v>0.003472222222222222</v>
      </c>
      <c r="Q31" s="87"/>
      <c r="R31" s="89">
        <f aca="true" t="shared" si="9" ref="R31:R46">Q31-O31-P31</f>
        <v>-0.003472222222222222</v>
      </c>
      <c r="S31" s="88">
        <f aca="true" t="shared" si="10" ref="S31:S36">Q31</f>
        <v>0</v>
      </c>
      <c r="T31" s="88">
        <v>0.003472222222222222</v>
      </c>
      <c r="U31" s="87"/>
      <c r="V31" s="89">
        <f aca="true" t="shared" si="11" ref="V31:V46">U31-S31-T31</f>
        <v>-0.003472222222222222</v>
      </c>
      <c r="W31" s="88">
        <f aca="true" t="shared" si="12" ref="W31:W46">U31</f>
        <v>0</v>
      </c>
      <c r="X31" s="88">
        <v>0.003472222222222222</v>
      </c>
      <c r="Y31" s="87"/>
      <c r="Z31" s="89">
        <f aca="true" t="shared" si="13" ref="Z31:Z46">Y31-W31-X31</f>
        <v>-0.003472222222222222</v>
      </c>
      <c r="AA31" s="88">
        <f aca="true" t="shared" si="14" ref="AA31:AA46">Y31</f>
        <v>0</v>
      </c>
      <c r="AB31" s="88">
        <v>0</v>
      </c>
      <c r="AC31" s="87"/>
      <c r="AD31" s="89">
        <f aca="true" t="shared" si="15" ref="AD31:AD46">AC31-AA31-AB31</f>
        <v>0</v>
      </c>
      <c r="AE31" s="88">
        <f aca="true" t="shared" si="16" ref="AE31:AE46">AD31+Z31+V31+R31</f>
        <v>-0.010416666666666666</v>
      </c>
      <c r="AF31" s="69">
        <v>0</v>
      </c>
      <c r="AG31" s="89">
        <f aca="true" t="shared" si="17" ref="AG31:AG46">AE31+AF31</f>
        <v>-0.010416666666666666</v>
      </c>
      <c r="AH31" s="90"/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/>
      <c r="O32" s="69"/>
      <c r="P32" s="88">
        <v>0.003472222222222222</v>
      </c>
      <c r="Q32" s="87"/>
      <c r="R32" s="89">
        <f t="shared" si="9"/>
        <v>-0.003472222222222222</v>
      </c>
      <c r="S32" s="88">
        <f t="shared" si="10"/>
        <v>0</v>
      </c>
      <c r="T32" s="88">
        <v>0.003472222222222222</v>
      </c>
      <c r="U32" s="87"/>
      <c r="V32" s="89">
        <f t="shared" si="11"/>
        <v>-0.003472222222222222</v>
      </c>
      <c r="W32" s="88">
        <f t="shared" si="12"/>
        <v>0</v>
      </c>
      <c r="X32" s="88">
        <v>0.003472222222222222</v>
      </c>
      <c r="Y32" s="87"/>
      <c r="Z32" s="89">
        <f t="shared" si="13"/>
        <v>-0.003472222222222222</v>
      </c>
      <c r="AA32" s="88">
        <f t="shared" si="14"/>
        <v>0</v>
      </c>
      <c r="AB32" s="88">
        <v>0</v>
      </c>
      <c r="AC32" s="87"/>
      <c r="AD32" s="89">
        <f t="shared" si="15"/>
        <v>0</v>
      </c>
      <c r="AE32" s="88">
        <f t="shared" si="16"/>
        <v>-0.010416666666666666</v>
      </c>
      <c r="AF32" s="87">
        <v>0</v>
      </c>
      <c r="AG32" s="89">
        <f t="shared" si="17"/>
        <v>-0.010416666666666666</v>
      </c>
      <c r="AH32" s="90"/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/>
      <c r="O33" s="69"/>
      <c r="P33" s="88">
        <v>0.003472222222222222</v>
      </c>
      <c r="Q33" s="87"/>
      <c r="R33" s="89">
        <f t="shared" si="9"/>
        <v>-0.003472222222222222</v>
      </c>
      <c r="S33" s="88">
        <f t="shared" si="10"/>
        <v>0</v>
      </c>
      <c r="T33" s="88">
        <v>0.003472222222222222</v>
      </c>
      <c r="U33" s="87"/>
      <c r="V33" s="89">
        <f t="shared" si="11"/>
        <v>-0.003472222222222222</v>
      </c>
      <c r="W33" s="88">
        <f t="shared" si="12"/>
        <v>0</v>
      </c>
      <c r="X33" s="88">
        <v>0.003472222222222222</v>
      </c>
      <c r="Y33" s="87"/>
      <c r="Z33" s="89">
        <f t="shared" si="13"/>
        <v>-0.003472222222222222</v>
      </c>
      <c r="AA33" s="88">
        <f t="shared" si="14"/>
        <v>0</v>
      </c>
      <c r="AB33" s="88">
        <v>0</v>
      </c>
      <c r="AC33" s="87"/>
      <c r="AD33" s="89">
        <f t="shared" si="15"/>
        <v>0</v>
      </c>
      <c r="AE33" s="88">
        <f t="shared" si="16"/>
        <v>-0.010416666666666666</v>
      </c>
      <c r="AF33" s="69">
        <v>0</v>
      </c>
      <c r="AG33" s="89">
        <f t="shared" si="17"/>
        <v>-0.010416666666666666</v>
      </c>
      <c r="AH33" s="90"/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/>
      <c r="O34" s="69"/>
      <c r="P34" s="88">
        <v>0.003472222222222222</v>
      </c>
      <c r="Q34" s="87"/>
      <c r="R34" s="89">
        <f t="shared" si="9"/>
        <v>-0.003472222222222222</v>
      </c>
      <c r="S34" s="88">
        <f t="shared" si="10"/>
        <v>0</v>
      </c>
      <c r="T34" s="88">
        <v>0.003472222222222222</v>
      </c>
      <c r="U34" s="87"/>
      <c r="V34" s="89">
        <f t="shared" si="11"/>
        <v>-0.003472222222222222</v>
      </c>
      <c r="W34" s="88">
        <f t="shared" si="12"/>
        <v>0</v>
      </c>
      <c r="X34" s="88">
        <v>0.003472222222222222</v>
      </c>
      <c r="Y34" s="87"/>
      <c r="Z34" s="89">
        <f t="shared" si="13"/>
        <v>-0.003472222222222222</v>
      </c>
      <c r="AA34" s="88">
        <f t="shared" si="14"/>
        <v>0</v>
      </c>
      <c r="AB34" s="88">
        <v>0</v>
      </c>
      <c r="AC34" s="87"/>
      <c r="AD34" s="89">
        <f t="shared" si="15"/>
        <v>0</v>
      </c>
      <c r="AE34" s="88">
        <f t="shared" si="16"/>
        <v>-0.010416666666666666</v>
      </c>
      <c r="AF34" s="69">
        <v>0</v>
      </c>
      <c r="AG34" s="89">
        <f t="shared" si="17"/>
        <v>-0.010416666666666666</v>
      </c>
      <c r="AH34" s="90"/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/>
      <c r="O35" s="69"/>
      <c r="P35" s="88">
        <v>0.003472222222222222</v>
      </c>
      <c r="Q35" s="87"/>
      <c r="R35" s="89">
        <f t="shared" si="9"/>
        <v>-0.003472222222222222</v>
      </c>
      <c r="S35" s="88">
        <f t="shared" si="10"/>
        <v>0</v>
      </c>
      <c r="T35" s="88">
        <v>0.003472222222222222</v>
      </c>
      <c r="U35" s="87"/>
      <c r="V35" s="89">
        <f t="shared" si="11"/>
        <v>-0.003472222222222222</v>
      </c>
      <c r="W35" s="88">
        <f t="shared" si="12"/>
        <v>0</v>
      </c>
      <c r="X35" s="88">
        <v>0.003472222222222222</v>
      </c>
      <c r="Y35" s="87"/>
      <c r="Z35" s="89">
        <f t="shared" si="13"/>
        <v>-0.003472222222222222</v>
      </c>
      <c r="AA35" s="88">
        <f t="shared" si="14"/>
        <v>0</v>
      </c>
      <c r="AB35" s="88">
        <v>0</v>
      </c>
      <c r="AC35" s="87"/>
      <c r="AD35" s="89">
        <f t="shared" si="15"/>
        <v>0</v>
      </c>
      <c r="AE35" s="88">
        <f t="shared" si="16"/>
        <v>-0.010416666666666666</v>
      </c>
      <c r="AF35" s="69">
        <v>0</v>
      </c>
      <c r="AG35" s="89">
        <f t="shared" si="17"/>
        <v>-0.010416666666666666</v>
      </c>
      <c r="AH35" s="90"/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/>
      <c r="O36" s="69"/>
      <c r="P36" s="88">
        <v>0.003472222222222222</v>
      </c>
      <c r="Q36" s="87"/>
      <c r="R36" s="89">
        <f t="shared" si="9"/>
        <v>-0.003472222222222222</v>
      </c>
      <c r="S36" s="88">
        <f t="shared" si="10"/>
        <v>0</v>
      </c>
      <c r="T36" s="88">
        <v>0.003472222222222222</v>
      </c>
      <c r="U36" s="87"/>
      <c r="V36" s="89">
        <f t="shared" si="11"/>
        <v>-0.003472222222222222</v>
      </c>
      <c r="W36" s="88">
        <f t="shared" si="12"/>
        <v>0</v>
      </c>
      <c r="X36" s="88">
        <v>0.003472222222222222</v>
      </c>
      <c r="Y36" s="87"/>
      <c r="Z36" s="89">
        <f t="shared" si="13"/>
        <v>-0.003472222222222222</v>
      </c>
      <c r="AA36" s="88">
        <f t="shared" si="14"/>
        <v>0</v>
      </c>
      <c r="AB36" s="88">
        <v>0</v>
      </c>
      <c r="AC36" s="87"/>
      <c r="AD36" s="89">
        <f t="shared" si="15"/>
        <v>0</v>
      </c>
      <c r="AE36" s="88">
        <f t="shared" si="16"/>
        <v>-0.010416666666666666</v>
      </c>
      <c r="AF36" s="69">
        <v>0</v>
      </c>
      <c r="AG36" s="89">
        <f t="shared" si="17"/>
        <v>-0.010416666666666666</v>
      </c>
      <c r="AH36" s="90"/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/>
      <c r="O37" s="69"/>
      <c r="P37" s="88">
        <v>0.003472222222222222</v>
      </c>
      <c r="Q37" s="87"/>
      <c r="R37" s="89">
        <f t="shared" si="9"/>
        <v>-0.003472222222222222</v>
      </c>
      <c r="S37" s="88">
        <f>Q36</f>
        <v>0</v>
      </c>
      <c r="T37" s="88">
        <v>0.003472222222222222</v>
      </c>
      <c r="U37" s="87"/>
      <c r="V37" s="89">
        <f t="shared" si="11"/>
        <v>-0.003472222222222222</v>
      </c>
      <c r="W37" s="88">
        <f t="shared" si="12"/>
        <v>0</v>
      </c>
      <c r="X37" s="88">
        <v>0.003472222222222222</v>
      </c>
      <c r="Y37" s="87"/>
      <c r="Z37" s="89">
        <f t="shared" si="13"/>
        <v>-0.003472222222222222</v>
      </c>
      <c r="AA37" s="88">
        <f t="shared" si="14"/>
        <v>0</v>
      </c>
      <c r="AB37" s="88">
        <v>0</v>
      </c>
      <c r="AC37" s="87"/>
      <c r="AD37" s="89">
        <f t="shared" si="15"/>
        <v>0</v>
      </c>
      <c r="AE37" s="88">
        <f t="shared" si="16"/>
        <v>-0.010416666666666666</v>
      </c>
      <c r="AF37" s="69">
        <v>0</v>
      </c>
      <c r="AG37" s="89">
        <f t="shared" si="17"/>
        <v>-0.010416666666666666</v>
      </c>
      <c r="AH37" s="90"/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/>
      <c r="O38" s="69"/>
      <c r="P38" s="88">
        <v>0.003472222222222222</v>
      </c>
      <c r="Q38" s="87"/>
      <c r="R38" s="89">
        <f t="shared" si="9"/>
        <v>-0.003472222222222222</v>
      </c>
      <c r="S38" s="88">
        <f aca="true" t="shared" si="18" ref="S38:S46">Q38</f>
        <v>0</v>
      </c>
      <c r="T38" s="88">
        <v>0.003472222222222222</v>
      </c>
      <c r="U38" s="87"/>
      <c r="V38" s="89">
        <f t="shared" si="11"/>
        <v>-0.003472222222222222</v>
      </c>
      <c r="W38" s="88">
        <f t="shared" si="12"/>
        <v>0</v>
      </c>
      <c r="X38" s="88">
        <v>0.003472222222222222</v>
      </c>
      <c r="Y38" s="87"/>
      <c r="Z38" s="89">
        <f t="shared" si="13"/>
        <v>-0.003472222222222222</v>
      </c>
      <c r="AA38" s="88">
        <f t="shared" si="14"/>
        <v>0</v>
      </c>
      <c r="AB38" s="88">
        <v>0</v>
      </c>
      <c r="AC38" s="87"/>
      <c r="AD38" s="89">
        <f t="shared" si="15"/>
        <v>0</v>
      </c>
      <c r="AE38" s="88">
        <f t="shared" si="16"/>
        <v>-0.010416666666666666</v>
      </c>
      <c r="AF38" s="69">
        <v>0</v>
      </c>
      <c r="AG38" s="89">
        <f t="shared" si="17"/>
        <v>-0.010416666666666666</v>
      </c>
      <c r="AH38" s="90"/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/>
      <c r="O39" s="69"/>
      <c r="P39" s="88">
        <v>0.003472222222222222</v>
      </c>
      <c r="Q39" s="87"/>
      <c r="R39" s="89">
        <f t="shared" si="9"/>
        <v>-0.003472222222222222</v>
      </c>
      <c r="S39" s="88">
        <f t="shared" si="18"/>
        <v>0</v>
      </c>
      <c r="T39" s="88">
        <v>0.003472222222222222</v>
      </c>
      <c r="U39" s="87"/>
      <c r="V39" s="89">
        <f t="shared" si="11"/>
        <v>-0.003472222222222222</v>
      </c>
      <c r="W39" s="88">
        <f t="shared" si="12"/>
        <v>0</v>
      </c>
      <c r="X39" s="88">
        <v>0.003472222222222222</v>
      </c>
      <c r="Y39" s="87"/>
      <c r="Z39" s="89">
        <f t="shared" si="13"/>
        <v>-0.003472222222222222</v>
      </c>
      <c r="AA39" s="88">
        <f t="shared" si="14"/>
        <v>0</v>
      </c>
      <c r="AB39" s="88">
        <v>0</v>
      </c>
      <c r="AC39" s="87"/>
      <c r="AD39" s="89">
        <f t="shared" si="15"/>
        <v>0</v>
      </c>
      <c r="AE39" s="88">
        <f t="shared" si="16"/>
        <v>-0.010416666666666666</v>
      </c>
      <c r="AF39" s="69">
        <v>0</v>
      </c>
      <c r="AG39" s="89">
        <f t="shared" si="17"/>
        <v>-0.010416666666666666</v>
      </c>
      <c r="AH39" s="90"/>
    </row>
    <row r="40" spans="1:34" ht="30.75" customHeight="1">
      <c r="A40" s="132" t="s">
        <v>50</v>
      </c>
      <c r="B40" s="133">
        <v>650</v>
      </c>
      <c r="C40" s="91">
        <v>108.6</v>
      </c>
      <c r="D40" s="92">
        <v>28</v>
      </c>
      <c r="E40" s="37" t="s">
        <v>242</v>
      </c>
      <c r="F40" s="43" t="s">
        <v>239</v>
      </c>
      <c r="G40" s="37" t="s">
        <v>23</v>
      </c>
      <c r="H40" s="37" t="s">
        <v>24</v>
      </c>
      <c r="I40" s="134" t="s">
        <v>238</v>
      </c>
      <c r="J40" s="133" t="s">
        <v>314</v>
      </c>
      <c r="K40" s="133" t="s">
        <v>235</v>
      </c>
      <c r="L40" s="37"/>
      <c r="M40" s="93"/>
      <c r="N40" s="93"/>
      <c r="O40" s="69"/>
      <c r="P40" s="88">
        <v>0.003472222222222222</v>
      </c>
      <c r="Q40" s="87"/>
      <c r="R40" s="89">
        <f t="shared" si="9"/>
        <v>-0.003472222222222222</v>
      </c>
      <c r="S40" s="88">
        <f t="shared" si="18"/>
        <v>0</v>
      </c>
      <c r="T40" s="88">
        <v>0.003472222222222222</v>
      </c>
      <c r="U40" s="87"/>
      <c r="V40" s="89">
        <f t="shared" si="11"/>
        <v>-0.003472222222222222</v>
      </c>
      <c r="W40" s="88">
        <f t="shared" si="12"/>
        <v>0</v>
      </c>
      <c r="X40" s="88">
        <v>0.003472222222222222</v>
      </c>
      <c r="Y40" s="87"/>
      <c r="Z40" s="89">
        <f t="shared" si="13"/>
        <v>-0.003472222222222222</v>
      </c>
      <c r="AA40" s="88">
        <f t="shared" si="14"/>
        <v>0</v>
      </c>
      <c r="AB40" s="88">
        <v>0</v>
      </c>
      <c r="AC40" s="87"/>
      <c r="AD40" s="89">
        <f t="shared" si="15"/>
        <v>0</v>
      </c>
      <c r="AE40" s="88">
        <f t="shared" si="16"/>
        <v>-0.010416666666666666</v>
      </c>
      <c r="AF40" s="87">
        <v>0</v>
      </c>
      <c r="AG40" s="89">
        <f t="shared" si="17"/>
        <v>-0.010416666666666666</v>
      </c>
      <c r="AH40" s="90"/>
    </row>
    <row r="41" spans="1:34" ht="30.75" customHeight="1">
      <c r="A41" s="132" t="s">
        <v>28</v>
      </c>
      <c r="B41" s="133">
        <v>250</v>
      </c>
      <c r="C41" s="91"/>
      <c r="D41" s="92">
        <v>33</v>
      </c>
      <c r="E41" s="134">
        <v>34</v>
      </c>
      <c r="F41" s="43" t="s">
        <v>73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/>
      <c r="O41" s="69"/>
      <c r="P41" s="88">
        <v>0.003472222222222222</v>
      </c>
      <c r="Q41" s="87"/>
      <c r="R41" s="89">
        <f t="shared" si="9"/>
        <v>-0.003472222222222222</v>
      </c>
      <c r="S41" s="88">
        <f t="shared" si="18"/>
        <v>0</v>
      </c>
      <c r="T41" s="88">
        <v>0.003472222222222222</v>
      </c>
      <c r="U41" s="87"/>
      <c r="V41" s="89">
        <f t="shared" si="11"/>
        <v>-0.003472222222222222</v>
      </c>
      <c r="W41" s="88">
        <f t="shared" si="12"/>
        <v>0</v>
      </c>
      <c r="X41" s="88">
        <v>0.003472222222222222</v>
      </c>
      <c r="Y41" s="87"/>
      <c r="Z41" s="89">
        <f t="shared" si="13"/>
        <v>-0.003472222222222222</v>
      </c>
      <c r="AA41" s="88">
        <f t="shared" si="14"/>
        <v>0</v>
      </c>
      <c r="AB41" s="88">
        <v>0</v>
      </c>
      <c r="AC41" s="87"/>
      <c r="AD41" s="89">
        <f t="shared" si="15"/>
        <v>0</v>
      </c>
      <c r="AE41" s="88">
        <f t="shared" si="16"/>
        <v>-0.010416666666666666</v>
      </c>
      <c r="AF41" s="69">
        <v>0</v>
      </c>
      <c r="AG41" s="89">
        <f t="shared" si="17"/>
        <v>-0.010416666666666666</v>
      </c>
      <c r="AH41" s="90"/>
    </row>
    <row r="42" spans="1:34" ht="30.75" customHeight="1">
      <c r="A42" s="132" t="s">
        <v>22</v>
      </c>
      <c r="B42" s="133">
        <v>300</v>
      </c>
      <c r="C42" s="91">
        <v>105.3</v>
      </c>
      <c r="D42" s="92">
        <v>25</v>
      </c>
      <c r="E42" s="134">
        <v>137</v>
      </c>
      <c r="F42" s="43" t="s">
        <v>123</v>
      </c>
      <c r="G42" s="37" t="s">
        <v>23</v>
      </c>
      <c r="H42" s="37" t="s">
        <v>112</v>
      </c>
      <c r="I42" s="134" t="s">
        <v>238</v>
      </c>
      <c r="J42" s="133" t="s">
        <v>314</v>
      </c>
      <c r="K42" s="133"/>
      <c r="L42" s="37"/>
      <c r="M42" s="93"/>
      <c r="N42" s="93"/>
      <c r="O42" s="69"/>
      <c r="P42" s="88">
        <v>0.003472222222222222</v>
      </c>
      <c r="Q42" s="87"/>
      <c r="R42" s="89">
        <f t="shared" si="9"/>
        <v>-0.003472222222222222</v>
      </c>
      <c r="S42" s="88">
        <f t="shared" si="18"/>
        <v>0</v>
      </c>
      <c r="T42" s="88">
        <v>0.003472222222222222</v>
      </c>
      <c r="U42" s="87"/>
      <c r="V42" s="89">
        <f t="shared" si="11"/>
        <v>-0.003472222222222222</v>
      </c>
      <c r="W42" s="88">
        <f t="shared" si="12"/>
        <v>0</v>
      </c>
      <c r="X42" s="88">
        <v>0.003472222222222222</v>
      </c>
      <c r="Y42" s="87"/>
      <c r="Z42" s="89">
        <f t="shared" si="13"/>
        <v>-0.003472222222222222</v>
      </c>
      <c r="AA42" s="88">
        <f t="shared" si="14"/>
        <v>0</v>
      </c>
      <c r="AB42" s="88">
        <v>0</v>
      </c>
      <c r="AC42" s="87"/>
      <c r="AD42" s="89">
        <f t="shared" si="15"/>
        <v>0</v>
      </c>
      <c r="AE42" s="88">
        <f t="shared" si="16"/>
        <v>-0.010416666666666666</v>
      </c>
      <c r="AF42" s="87">
        <v>0</v>
      </c>
      <c r="AG42" s="89">
        <f t="shared" si="17"/>
        <v>-0.010416666666666666</v>
      </c>
      <c r="AH42" s="90"/>
    </row>
    <row r="43" spans="1:34" ht="30.75" customHeight="1">
      <c r="A43" s="132" t="s">
        <v>22</v>
      </c>
      <c r="B43" s="133">
        <v>350</v>
      </c>
      <c r="C43" s="91">
        <v>109.2</v>
      </c>
      <c r="D43" s="35">
        <v>34</v>
      </c>
      <c r="E43" s="37">
        <v>723</v>
      </c>
      <c r="F43" s="43" t="s">
        <v>237</v>
      </c>
      <c r="G43" s="37" t="s">
        <v>23</v>
      </c>
      <c r="H43" s="37" t="s">
        <v>24</v>
      </c>
      <c r="I43" s="134" t="s">
        <v>238</v>
      </c>
      <c r="J43" s="133" t="s">
        <v>314</v>
      </c>
      <c r="K43" s="133" t="s">
        <v>235</v>
      </c>
      <c r="L43" s="37"/>
      <c r="M43" s="93"/>
      <c r="N43" s="93"/>
      <c r="O43" s="69"/>
      <c r="P43" s="88">
        <v>0.003472222222222222</v>
      </c>
      <c r="Q43" s="87"/>
      <c r="R43" s="89">
        <f t="shared" si="9"/>
        <v>-0.003472222222222222</v>
      </c>
      <c r="S43" s="88">
        <f t="shared" si="18"/>
        <v>0</v>
      </c>
      <c r="T43" s="88">
        <v>0.003472222222222222</v>
      </c>
      <c r="U43" s="87"/>
      <c r="V43" s="89">
        <f t="shared" si="11"/>
        <v>-0.003472222222222222</v>
      </c>
      <c r="W43" s="88">
        <f t="shared" si="12"/>
        <v>0</v>
      </c>
      <c r="X43" s="88">
        <v>0.003472222222222222</v>
      </c>
      <c r="Y43" s="87"/>
      <c r="Z43" s="89">
        <f t="shared" si="13"/>
        <v>-0.003472222222222222</v>
      </c>
      <c r="AA43" s="88">
        <f t="shared" si="14"/>
        <v>0</v>
      </c>
      <c r="AB43" s="88">
        <v>0</v>
      </c>
      <c r="AC43" s="87"/>
      <c r="AD43" s="89">
        <f t="shared" si="15"/>
        <v>0</v>
      </c>
      <c r="AE43" s="88">
        <f t="shared" si="16"/>
        <v>-0.010416666666666666</v>
      </c>
      <c r="AF43" s="69">
        <v>0</v>
      </c>
      <c r="AG43" s="89">
        <f t="shared" si="17"/>
        <v>-0.010416666666666666</v>
      </c>
      <c r="AH43" s="90"/>
    </row>
    <row r="44" spans="1:34" ht="30.75" customHeight="1" thickBot="1">
      <c r="A44" s="132" t="s">
        <v>197</v>
      </c>
      <c r="B44" s="133">
        <v>200</v>
      </c>
      <c r="C44" s="91">
        <v>104.8</v>
      </c>
      <c r="D44" s="92">
        <v>29</v>
      </c>
      <c r="E44" s="37">
        <v>131</v>
      </c>
      <c r="F44" s="43" t="s">
        <v>198</v>
      </c>
      <c r="G44" s="37" t="s">
        <v>23</v>
      </c>
      <c r="H44" s="37" t="s">
        <v>112</v>
      </c>
      <c r="I44" s="134" t="s">
        <v>238</v>
      </c>
      <c r="J44" s="133" t="s">
        <v>41</v>
      </c>
      <c r="K44" s="133"/>
      <c r="L44" s="37"/>
      <c r="M44" s="93"/>
      <c r="N44" s="93"/>
      <c r="O44" s="69"/>
      <c r="P44" s="88">
        <v>0.003472222222222222</v>
      </c>
      <c r="Q44" s="87"/>
      <c r="R44" s="89">
        <f t="shared" si="9"/>
        <v>-0.003472222222222222</v>
      </c>
      <c r="S44" s="88">
        <f t="shared" si="18"/>
        <v>0</v>
      </c>
      <c r="T44" s="88">
        <v>0.003472222222222222</v>
      </c>
      <c r="U44" s="87"/>
      <c r="V44" s="89">
        <f t="shared" si="11"/>
        <v>-0.003472222222222222</v>
      </c>
      <c r="W44" s="88">
        <f t="shared" si="12"/>
        <v>0</v>
      </c>
      <c r="X44" s="88">
        <v>0</v>
      </c>
      <c r="Y44" s="87"/>
      <c r="Z44" s="89">
        <f t="shared" si="13"/>
        <v>0</v>
      </c>
      <c r="AA44" s="88">
        <f t="shared" si="14"/>
        <v>0</v>
      </c>
      <c r="AB44" s="88">
        <v>0</v>
      </c>
      <c r="AC44" s="87"/>
      <c r="AD44" s="89">
        <f t="shared" si="15"/>
        <v>0</v>
      </c>
      <c r="AE44" s="88">
        <f t="shared" si="16"/>
        <v>-0.006944444444444444</v>
      </c>
      <c r="AF44" s="69">
        <v>0</v>
      </c>
      <c r="AG44" s="89">
        <f t="shared" si="17"/>
        <v>-0.006944444444444444</v>
      </c>
      <c r="AH44" s="90"/>
    </row>
    <row r="45" spans="1:34" ht="30.75" customHeight="1">
      <c r="A45" s="33" t="s">
        <v>22</v>
      </c>
      <c r="B45" s="34">
        <v>300</v>
      </c>
      <c r="C45" s="91">
        <v>107.7</v>
      </c>
      <c r="D45" s="83">
        <v>7</v>
      </c>
      <c r="E45" s="37">
        <v>136</v>
      </c>
      <c r="F45" s="101" t="s">
        <v>113</v>
      </c>
      <c r="G45" s="102" t="s">
        <v>23</v>
      </c>
      <c r="H45" s="37" t="s">
        <v>112</v>
      </c>
      <c r="I45" s="35" t="s">
        <v>238</v>
      </c>
      <c r="J45" s="34" t="s">
        <v>315</v>
      </c>
      <c r="K45" s="37"/>
      <c r="L45" s="37"/>
      <c r="M45" s="93"/>
      <c r="N45" s="93"/>
      <c r="O45" s="69"/>
      <c r="P45" s="88">
        <v>0.003472222222222222</v>
      </c>
      <c r="Q45" s="87"/>
      <c r="R45" s="89">
        <f t="shared" si="9"/>
        <v>-0.003472222222222222</v>
      </c>
      <c r="S45" s="88">
        <f t="shared" si="18"/>
        <v>0</v>
      </c>
      <c r="T45" s="88">
        <v>0.003472222222222222</v>
      </c>
      <c r="U45" s="87"/>
      <c r="V45" s="89">
        <f t="shared" si="11"/>
        <v>-0.003472222222222222</v>
      </c>
      <c r="W45" s="88">
        <f t="shared" si="12"/>
        <v>0</v>
      </c>
      <c r="X45" s="88">
        <v>0.003472222222222222</v>
      </c>
      <c r="Y45" s="87"/>
      <c r="Z45" s="89">
        <f t="shared" si="13"/>
        <v>-0.003472222222222222</v>
      </c>
      <c r="AA45" s="88">
        <f t="shared" si="14"/>
        <v>0</v>
      </c>
      <c r="AB45" s="88">
        <v>0</v>
      </c>
      <c r="AC45" s="87"/>
      <c r="AD45" s="89">
        <f t="shared" si="15"/>
        <v>0</v>
      </c>
      <c r="AE45" s="88">
        <f t="shared" si="16"/>
        <v>-0.010416666666666666</v>
      </c>
      <c r="AF45" s="87">
        <v>0</v>
      </c>
      <c r="AG45" s="89">
        <f t="shared" si="17"/>
        <v>-0.010416666666666666</v>
      </c>
      <c r="AH45" s="90"/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/>
      <c r="O46" s="69"/>
      <c r="P46" s="88">
        <v>0</v>
      </c>
      <c r="Q46" s="87"/>
      <c r="R46" s="89">
        <f t="shared" si="9"/>
        <v>0</v>
      </c>
      <c r="S46" s="88">
        <f t="shared" si="18"/>
        <v>0</v>
      </c>
      <c r="T46" s="88">
        <v>0</v>
      </c>
      <c r="U46" s="87"/>
      <c r="V46" s="89">
        <f t="shared" si="11"/>
        <v>0</v>
      </c>
      <c r="W46" s="88">
        <f t="shared" si="12"/>
        <v>0</v>
      </c>
      <c r="X46" s="88">
        <v>0</v>
      </c>
      <c r="Y46" s="87"/>
      <c r="Z46" s="89">
        <f t="shared" si="13"/>
        <v>0</v>
      </c>
      <c r="AA46" s="88">
        <f t="shared" si="14"/>
        <v>0</v>
      </c>
      <c r="AB46" s="88">
        <v>0</v>
      </c>
      <c r="AC46" s="87"/>
      <c r="AD46" s="89">
        <f t="shared" si="15"/>
        <v>0</v>
      </c>
      <c r="AE46" s="88">
        <f t="shared" si="16"/>
        <v>0</v>
      </c>
      <c r="AF46" s="87">
        <v>0</v>
      </c>
      <c r="AG46" s="89">
        <f t="shared" si="17"/>
        <v>0</v>
      </c>
      <c r="AH46" s="90"/>
    </row>
    <row r="48" spans="8:23" ht="15">
      <c r="H48" s="156"/>
      <c r="J48" s="156"/>
      <c r="K48" s="156"/>
      <c r="W48" s="96" t="s">
        <v>74</v>
      </c>
    </row>
    <row r="49" spans="6:10" ht="15">
      <c r="F49" s="98" t="s">
        <v>75</v>
      </c>
      <c r="H49" s="97" t="s">
        <v>385</v>
      </c>
      <c r="J49" s="98" t="s">
        <v>386</v>
      </c>
    </row>
  </sheetData>
  <sheetProtection/>
  <mergeCells count="6">
    <mergeCell ref="AA3:AD3"/>
    <mergeCell ref="AH3:AH4"/>
    <mergeCell ref="A2:B2"/>
    <mergeCell ref="O3:R3"/>
    <mergeCell ref="S3:V3"/>
    <mergeCell ref="W3:Z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72" customWidth="1"/>
    <col min="2" max="2" width="6.28125" style="72" customWidth="1"/>
    <col min="3" max="3" width="9.140625" style="95" customWidth="1"/>
    <col min="4" max="4" width="10.7109375" style="96" bestFit="1" customWidth="1"/>
    <col min="5" max="5" width="7.140625" style="97" bestFit="1" customWidth="1"/>
    <col min="6" max="6" width="29.57421875" style="98" bestFit="1" customWidth="1"/>
    <col min="7" max="7" width="7.140625" style="97" customWidth="1"/>
    <col min="8" max="8" width="12.421875" style="97" bestFit="1" customWidth="1"/>
    <col min="9" max="11" width="7.7109375" style="97" customWidth="1"/>
    <col min="12" max="12" width="7.28125" style="97" customWidth="1"/>
    <col min="13" max="13" width="7.140625" style="96" customWidth="1"/>
    <col min="14" max="14" width="11.00390625" style="96" bestFit="1" customWidth="1"/>
    <col min="15" max="15" width="10.7109375" style="96" bestFit="1" customWidth="1"/>
    <col min="16" max="17" width="10.7109375" style="96" customWidth="1"/>
    <col min="18" max="18" width="11.8515625" style="99" bestFit="1" customWidth="1"/>
    <col min="19" max="21" width="10.7109375" style="96" customWidth="1"/>
    <col min="22" max="22" width="11.8515625" style="99" bestFit="1" customWidth="1"/>
    <col min="23" max="25" width="10.7109375" style="96" customWidth="1"/>
    <col min="26" max="26" width="12.00390625" style="99" bestFit="1" customWidth="1"/>
    <col min="27" max="29" width="10.7109375" style="96" customWidth="1"/>
    <col min="30" max="30" width="12.00390625" style="99" bestFit="1" customWidth="1"/>
    <col min="31" max="31" width="10.8515625" style="96" bestFit="1" customWidth="1"/>
    <col min="32" max="32" width="12.140625" style="96" customWidth="1"/>
    <col min="33" max="33" width="12.00390625" style="99" bestFit="1" customWidth="1"/>
    <col min="34" max="34" width="6.28125" style="72" customWidth="1"/>
    <col min="35" max="35" width="21.421875" style="72" bestFit="1" customWidth="1"/>
    <col min="36" max="16384" width="9.140625" style="72" customWidth="1"/>
  </cols>
  <sheetData>
    <row r="1" spans="1:33" s="60" customFormat="1" ht="30.75" customHeight="1">
      <c r="A1" s="1" t="s">
        <v>384</v>
      </c>
      <c r="C1" s="61"/>
      <c r="D1" s="62"/>
      <c r="E1" s="63"/>
      <c r="F1" s="64"/>
      <c r="G1" s="65"/>
      <c r="H1" s="65"/>
      <c r="I1" s="65"/>
      <c r="J1" s="65"/>
      <c r="K1" s="65"/>
      <c r="L1" s="65"/>
      <c r="M1" s="62"/>
      <c r="N1" s="62"/>
      <c r="O1" s="62"/>
      <c r="P1" s="62"/>
      <c r="Q1" s="62"/>
      <c r="R1" s="66"/>
      <c r="S1" s="62"/>
      <c r="T1" s="62"/>
      <c r="U1" s="62"/>
      <c r="V1" s="66"/>
      <c r="W1" s="62"/>
      <c r="X1" s="62"/>
      <c r="Y1" s="62"/>
      <c r="Z1" s="66"/>
      <c r="AA1" s="62"/>
      <c r="AB1" s="62"/>
      <c r="AC1" s="62"/>
      <c r="AD1" s="66"/>
      <c r="AE1" s="62"/>
      <c r="AF1" s="62"/>
      <c r="AG1" s="66"/>
    </row>
    <row r="2" spans="1:33" s="60" customFormat="1" ht="30.75" customHeight="1" thickBot="1">
      <c r="A2" s="180"/>
      <c r="B2" s="180"/>
      <c r="C2" s="61"/>
      <c r="D2" s="62"/>
      <c r="E2" s="62"/>
      <c r="F2" s="67"/>
      <c r="G2" s="63"/>
      <c r="H2" s="63"/>
      <c r="I2" s="63"/>
      <c r="J2" s="63"/>
      <c r="K2" s="63"/>
      <c r="L2" s="63"/>
      <c r="M2" s="68" t="s">
        <v>53</v>
      </c>
      <c r="N2" s="60" t="s">
        <v>383</v>
      </c>
      <c r="O2" s="69"/>
      <c r="P2" s="62"/>
      <c r="Q2" s="62"/>
      <c r="R2" s="66"/>
      <c r="S2" s="62"/>
      <c r="T2" s="62"/>
      <c r="U2" s="62"/>
      <c r="V2" s="66"/>
      <c r="W2" s="62"/>
      <c r="X2" s="62"/>
      <c r="Y2" s="62"/>
      <c r="Z2" s="66"/>
      <c r="AA2" s="62"/>
      <c r="AB2" s="62"/>
      <c r="AC2" s="62"/>
      <c r="AD2" s="66"/>
      <c r="AE2" s="62"/>
      <c r="AF2" s="62"/>
      <c r="AG2" s="66"/>
    </row>
    <row r="3" spans="1:34" ht="48" customHeight="1" thickBot="1">
      <c r="A3" s="8"/>
      <c r="B3" s="9"/>
      <c r="C3" s="9"/>
      <c r="D3" s="70" t="s">
        <v>56</v>
      </c>
      <c r="E3" s="9"/>
      <c r="F3" s="9"/>
      <c r="G3" s="9"/>
      <c r="H3" s="9"/>
      <c r="I3" s="10" t="s">
        <v>54</v>
      </c>
      <c r="J3" s="10"/>
      <c r="K3" s="10"/>
      <c r="L3" s="10" t="s">
        <v>55</v>
      </c>
      <c r="M3" s="71" t="s">
        <v>56</v>
      </c>
      <c r="N3" s="71" t="s">
        <v>57</v>
      </c>
      <c r="O3" s="174" t="s">
        <v>5</v>
      </c>
      <c r="P3" s="175"/>
      <c r="Q3" s="176"/>
      <c r="R3" s="177"/>
      <c r="S3" s="174" t="s">
        <v>58</v>
      </c>
      <c r="T3" s="181"/>
      <c r="U3" s="176"/>
      <c r="V3" s="177"/>
      <c r="W3" s="174" t="s">
        <v>59</v>
      </c>
      <c r="X3" s="181"/>
      <c r="Y3" s="176"/>
      <c r="Z3" s="177"/>
      <c r="AA3" s="174" t="s">
        <v>60</v>
      </c>
      <c r="AB3" s="175"/>
      <c r="AC3" s="176"/>
      <c r="AD3" s="177"/>
      <c r="AE3" s="10" t="s">
        <v>61</v>
      </c>
      <c r="AF3" s="10" t="s">
        <v>62</v>
      </c>
      <c r="AG3" s="10" t="s">
        <v>19</v>
      </c>
      <c r="AH3" s="178" t="s">
        <v>63</v>
      </c>
    </row>
    <row r="4" spans="1:34" ht="63.75" customHeight="1" thickBot="1">
      <c r="A4" s="73" t="s">
        <v>13</v>
      </c>
      <c r="B4" s="74" t="s">
        <v>14</v>
      </c>
      <c r="C4" s="74" t="s">
        <v>64</v>
      </c>
      <c r="D4" s="74" t="s">
        <v>39</v>
      </c>
      <c r="E4" s="75" t="s">
        <v>15</v>
      </c>
      <c r="F4" s="74" t="s">
        <v>0</v>
      </c>
      <c r="G4" s="74" t="s">
        <v>65</v>
      </c>
      <c r="H4" s="74" t="s">
        <v>17</v>
      </c>
      <c r="I4" s="74" t="s">
        <v>66</v>
      </c>
      <c r="J4" s="12" t="s">
        <v>104</v>
      </c>
      <c r="K4" s="12" t="s">
        <v>205</v>
      </c>
      <c r="L4" s="74" t="s">
        <v>66</v>
      </c>
      <c r="M4" s="76" t="s">
        <v>67</v>
      </c>
      <c r="N4" s="76" t="s">
        <v>67</v>
      </c>
      <c r="O4" s="77" t="s">
        <v>56</v>
      </c>
      <c r="P4" s="80" t="s">
        <v>69</v>
      </c>
      <c r="Q4" s="78" t="s">
        <v>57</v>
      </c>
      <c r="R4" s="79" t="s">
        <v>68</v>
      </c>
      <c r="S4" s="77" t="s">
        <v>56</v>
      </c>
      <c r="T4" s="80" t="s">
        <v>69</v>
      </c>
      <c r="U4" s="78" t="s">
        <v>57</v>
      </c>
      <c r="V4" s="79" t="s">
        <v>68</v>
      </c>
      <c r="W4" s="77" t="s">
        <v>56</v>
      </c>
      <c r="X4" s="80" t="s">
        <v>69</v>
      </c>
      <c r="Y4" s="78" t="s">
        <v>57</v>
      </c>
      <c r="Z4" s="79" t="s">
        <v>68</v>
      </c>
      <c r="AA4" s="77" t="s">
        <v>56</v>
      </c>
      <c r="AB4" s="80" t="s">
        <v>69</v>
      </c>
      <c r="AC4" s="78" t="s">
        <v>57</v>
      </c>
      <c r="AD4" s="79" t="s">
        <v>68</v>
      </c>
      <c r="AE4" s="81" t="s">
        <v>68</v>
      </c>
      <c r="AF4" s="81" t="s">
        <v>70</v>
      </c>
      <c r="AG4" s="81"/>
      <c r="AH4" s="179"/>
    </row>
    <row r="5" spans="1:34" ht="25.5" customHeight="1" thickBot="1">
      <c r="A5" s="143"/>
      <c r="B5" s="144"/>
      <c r="C5" s="145"/>
      <c r="D5" s="145"/>
      <c r="E5" s="146"/>
      <c r="F5" s="144" t="s">
        <v>323</v>
      </c>
      <c r="G5" s="144"/>
      <c r="H5" s="144"/>
      <c r="I5" s="144"/>
      <c r="J5" s="146"/>
      <c r="K5" s="146"/>
      <c r="L5" s="145"/>
      <c r="M5" s="147"/>
      <c r="N5" s="148"/>
      <c r="O5" s="149"/>
      <c r="P5" s="149"/>
      <c r="Q5" s="139"/>
      <c r="R5" s="150"/>
      <c r="S5" s="149"/>
      <c r="T5" s="149"/>
      <c r="U5" s="139"/>
      <c r="V5" s="150"/>
      <c r="W5" s="149"/>
      <c r="X5" s="149"/>
      <c r="Y5" s="139"/>
      <c r="Z5" s="150"/>
      <c r="AA5" s="149"/>
      <c r="AB5" s="149"/>
      <c r="AC5" s="139"/>
      <c r="AD5" s="150"/>
      <c r="AE5" s="151"/>
      <c r="AF5" s="151"/>
      <c r="AG5" s="151"/>
      <c r="AH5" s="152"/>
    </row>
    <row r="6" spans="1:34" ht="30.75" customHeight="1" thickBot="1">
      <c r="A6" s="132" t="s">
        <v>22</v>
      </c>
      <c r="B6" s="133">
        <v>200</v>
      </c>
      <c r="C6" s="82">
        <v>104.4</v>
      </c>
      <c r="D6" s="83">
        <v>4</v>
      </c>
      <c r="E6" s="134">
        <v>100</v>
      </c>
      <c r="F6" s="43" t="s">
        <v>7</v>
      </c>
      <c r="G6" s="37" t="s">
        <v>23</v>
      </c>
      <c r="H6" s="37" t="s">
        <v>24</v>
      </c>
      <c r="I6" s="134" t="s">
        <v>25</v>
      </c>
      <c r="J6" s="133" t="str">
        <f>IF(N6&gt;=27759,"Nil",+IF(N6&gt;=24838,"B6",+IF(N6&lt;=24837,"B4","Nil")))</f>
        <v>B4</v>
      </c>
      <c r="K6" s="133" t="s">
        <v>25</v>
      </c>
      <c r="L6" s="56"/>
      <c r="M6" s="84"/>
      <c r="N6" s="85"/>
      <c r="O6" s="86"/>
      <c r="P6" s="88">
        <v>0.003472222222222222</v>
      </c>
      <c r="Q6" s="87"/>
      <c r="R6" s="89">
        <f>Q6-O6-P6</f>
        <v>-0.003472222222222222</v>
      </c>
      <c r="S6" s="88">
        <f>Q6</f>
        <v>0</v>
      </c>
      <c r="T6" s="88">
        <v>0.003472222222222222</v>
      </c>
      <c r="U6" s="87"/>
      <c r="V6" s="89">
        <f>U6-S6-T6</f>
        <v>-0.003472222222222222</v>
      </c>
      <c r="W6" s="88">
        <f>U6</f>
        <v>0</v>
      </c>
      <c r="X6" s="88">
        <v>0.003472222222222222</v>
      </c>
      <c r="Y6" s="87"/>
      <c r="Z6" s="89">
        <f>Y6-W6-X6</f>
        <v>-0.003472222222222222</v>
      </c>
      <c r="AA6" s="88">
        <f>Y6</f>
        <v>0</v>
      </c>
      <c r="AB6" s="88">
        <v>0.003472222222222222</v>
      </c>
      <c r="AC6" s="87"/>
      <c r="AD6" s="89">
        <f>AC6-AA6-AB6</f>
        <v>-0.003472222222222222</v>
      </c>
      <c r="AE6" s="88">
        <f>AD6+Z6+V6+R6</f>
        <v>-0.013888888888888888</v>
      </c>
      <c r="AF6" s="69">
        <v>0</v>
      </c>
      <c r="AG6" s="89">
        <f>AE6+AF6</f>
        <v>-0.013888888888888888</v>
      </c>
      <c r="AH6" s="90"/>
    </row>
    <row r="7" spans="1:34" ht="30.75" customHeight="1" thickBot="1">
      <c r="A7" s="33" t="s">
        <v>28</v>
      </c>
      <c r="B7" s="34">
        <v>250</v>
      </c>
      <c r="C7" s="91">
        <v>106.4</v>
      </c>
      <c r="D7" s="92">
        <v>2</v>
      </c>
      <c r="E7" s="37">
        <v>134</v>
      </c>
      <c r="F7" s="43" t="s">
        <v>157</v>
      </c>
      <c r="G7" s="37" t="s">
        <v>29</v>
      </c>
      <c r="H7" s="37" t="s">
        <v>30</v>
      </c>
      <c r="I7" s="35" t="s">
        <v>25</v>
      </c>
      <c r="J7" s="34" t="s">
        <v>314</v>
      </c>
      <c r="K7" s="34"/>
      <c r="L7" s="56"/>
      <c r="M7" s="93"/>
      <c r="N7" s="93"/>
      <c r="O7" s="69"/>
      <c r="P7" s="88">
        <v>0.003472222222222222</v>
      </c>
      <c r="Q7" s="87"/>
      <c r="R7" s="89">
        <f>Q7-O7-P7</f>
        <v>-0.003472222222222222</v>
      </c>
      <c r="S7" s="88">
        <f>Q7</f>
        <v>0</v>
      </c>
      <c r="T7" s="88">
        <v>0.003472222222222222</v>
      </c>
      <c r="U7" s="87"/>
      <c r="V7" s="89">
        <f>U7-S7-T7</f>
        <v>-0.003472222222222222</v>
      </c>
      <c r="W7" s="88">
        <f>U7</f>
        <v>0</v>
      </c>
      <c r="X7" s="88">
        <v>0.003472222222222222</v>
      </c>
      <c r="Y7" s="87"/>
      <c r="Z7" s="89">
        <f>Y7-W7-X7</f>
        <v>-0.003472222222222222</v>
      </c>
      <c r="AA7" s="88">
        <f>Y7</f>
        <v>0</v>
      </c>
      <c r="AB7" s="88">
        <v>0</v>
      </c>
      <c r="AC7" s="87"/>
      <c r="AD7" s="89">
        <f>AC7-AA7-AB7</f>
        <v>0</v>
      </c>
      <c r="AE7" s="88">
        <f>AD7+Z7+V7+R7</f>
        <v>-0.010416666666666666</v>
      </c>
      <c r="AF7" s="69">
        <v>0</v>
      </c>
      <c r="AG7" s="89">
        <f>AE7+AF7</f>
        <v>-0.010416666666666666</v>
      </c>
      <c r="AH7" s="90"/>
    </row>
    <row r="8" spans="1:34" ht="30.75" customHeight="1" thickBot="1">
      <c r="A8" s="33" t="s">
        <v>22</v>
      </c>
      <c r="B8" s="34" t="s">
        <v>52</v>
      </c>
      <c r="C8" s="91">
        <v>104.7</v>
      </c>
      <c r="D8" s="83">
        <v>6</v>
      </c>
      <c r="E8" s="35">
        <v>777</v>
      </c>
      <c r="F8" s="43" t="s">
        <v>80</v>
      </c>
      <c r="G8" s="37" t="s">
        <v>23</v>
      </c>
      <c r="H8" s="37" t="s">
        <v>24</v>
      </c>
      <c r="I8" s="35" t="s">
        <v>25</v>
      </c>
      <c r="J8" s="34" t="s">
        <v>314</v>
      </c>
      <c r="K8" s="34" t="s">
        <v>25</v>
      </c>
      <c r="L8" s="56"/>
      <c r="M8" s="93"/>
      <c r="N8" s="85"/>
      <c r="O8" s="86"/>
      <c r="P8" s="88">
        <v>0.003472222222222222</v>
      </c>
      <c r="Q8" s="87"/>
      <c r="R8" s="89">
        <f>Q8-O8-P8</f>
        <v>-0.003472222222222222</v>
      </c>
      <c r="S8" s="88">
        <f>Q8</f>
        <v>0</v>
      </c>
      <c r="T8" s="88">
        <v>0.003472222222222222</v>
      </c>
      <c r="U8" s="87"/>
      <c r="V8" s="89">
        <f>U8-S8-T8</f>
        <v>-0.003472222222222222</v>
      </c>
      <c r="W8" s="88">
        <f>U8</f>
        <v>0</v>
      </c>
      <c r="X8" s="88">
        <v>0</v>
      </c>
      <c r="Y8" s="87"/>
      <c r="Z8" s="89">
        <f>Y8-W8-X8</f>
        <v>0</v>
      </c>
      <c r="AA8" s="88">
        <f>Y8</f>
        <v>0</v>
      </c>
      <c r="AB8" s="88">
        <v>0</v>
      </c>
      <c r="AC8" s="87"/>
      <c r="AD8" s="89">
        <f>AC8-AA8-AB8</f>
        <v>0</v>
      </c>
      <c r="AE8" s="88">
        <f>AD8+Z8+V8+R8</f>
        <v>-0.006944444444444444</v>
      </c>
      <c r="AF8" s="69">
        <v>0</v>
      </c>
      <c r="AG8" s="89">
        <f>AE8+AF8</f>
        <v>-0.006944444444444444</v>
      </c>
      <c r="AH8" s="90"/>
    </row>
    <row r="9" spans="1:34" ht="30.75" customHeight="1" thickBot="1">
      <c r="A9" s="33"/>
      <c r="B9" s="34"/>
      <c r="C9" s="91"/>
      <c r="D9" s="153"/>
      <c r="E9" s="35"/>
      <c r="F9" s="154" t="s">
        <v>324</v>
      </c>
      <c r="G9" s="37"/>
      <c r="H9" s="37"/>
      <c r="I9" s="35"/>
      <c r="J9" s="34"/>
      <c r="K9" s="34"/>
      <c r="L9" s="56"/>
      <c r="M9" s="93"/>
      <c r="N9" s="85"/>
      <c r="O9" s="86"/>
      <c r="P9" s="88"/>
      <c r="Q9" s="87"/>
      <c r="R9" s="89"/>
      <c r="S9" s="88"/>
      <c r="T9" s="88"/>
      <c r="U9" s="87"/>
      <c r="V9" s="89"/>
      <c r="W9" s="88"/>
      <c r="X9" s="88"/>
      <c r="Y9" s="87"/>
      <c r="Z9" s="89"/>
      <c r="AA9" s="88"/>
      <c r="AB9" s="88"/>
      <c r="AC9" s="87"/>
      <c r="AD9" s="89"/>
      <c r="AE9" s="88"/>
      <c r="AF9" s="69"/>
      <c r="AG9" s="89"/>
      <c r="AH9" s="90"/>
    </row>
    <row r="10" spans="1:34" ht="30.75" customHeight="1" thickBot="1">
      <c r="A10" s="33" t="s">
        <v>22</v>
      </c>
      <c r="B10" s="34">
        <v>300</v>
      </c>
      <c r="C10" s="91">
        <v>108</v>
      </c>
      <c r="D10" s="92">
        <v>1</v>
      </c>
      <c r="E10" s="37" t="s">
        <v>168</v>
      </c>
      <c r="F10" s="43" t="s">
        <v>119</v>
      </c>
      <c r="G10" s="37" t="s">
        <v>23</v>
      </c>
      <c r="H10" s="37" t="s">
        <v>112</v>
      </c>
      <c r="I10" s="35" t="s">
        <v>26</v>
      </c>
      <c r="J10" s="34" t="s">
        <v>314</v>
      </c>
      <c r="K10" s="34"/>
      <c r="L10" s="56"/>
      <c r="M10" s="93"/>
      <c r="N10" s="93"/>
      <c r="O10" s="86"/>
      <c r="P10" s="88">
        <v>0.003472222222222222</v>
      </c>
      <c r="Q10" s="87"/>
      <c r="R10" s="89">
        <f aca="true" t="shared" si="0" ref="R10:R25">Q10-O10-P10</f>
        <v>-0.003472222222222222</v>
      </c>
      <c r="S10" s="88">
        <f aca="true" t="shared" si="1" ref="S10:S25">Q10</f>
        <v>0</v>
      </c>
      <c r="T10" s="88">
        <v>0.003472222222222222</v>
      </c>
      <c r="U10" s="87"/>
      <c r="V10" s="89">
        <f aca="true" t="shared" si="2" ref="V10:V25">U10-S10-T10</f>
        <v>-0.003472222222222222</v>
      </c>
      <c r="W10" s="88">
        <f aca="true" t="shared" si="3" ref="W10:W25">U10</f>
        <v>0</v>
      </c>
      <c r="X10" s="88">
        <v>0.003472222222222222</v>
      </c>
      <c r="Y10" s="87"/>
      <c r="Z10" s="89">
        <f aca="true" t="shared" si="4" ref="Z10:Z25">Y10-W10-X10</f>
        <v>-0.003472222222222222</v>
      </c>
      <c r="AA10" s="88">
        <f aca="true" t="shared" si="5" ref="AA10:AA25">Y10</f>
        <v>0</v>
      </c>
      <c r="AB10" s="88">
        <v>0.003472222222222222</v>
      </c>
      <c r="AC10" s="87"/>
      <c r="AD10" s="89">
        <f aca="true" t="shared" si="6" ref="AD10:AD25">AC10-AA10-AB10</f>
        <v>-0.003472222222222222</v>
      </c>
      <c r="AE10" s="88">
        <f aca="true" t="shared" si="7" ref="AE10:AE25">AD10+Z10+V10+R10</f>
        <v>-0.013888888888888888</v>
      </c>
      <c r="AF10" s="69">
        <v>0</v>
      </c>
      <c r="AG10" s="89">
        <f aca="true" t="shared" si="8" ref="AG10:AG25">AE10+AF10</f>
        <v>-0.013888888888888888</v>
      </c>
      <c r="AH10" s="90"/>
    </row>
    <row r="11" spans="1:35" ht="30.75" customHeight="1" thickBot="1">
      <c r="A11" s="33" t="s">
        <v>131</v>
      </c>
      <c r="B11" s="34">
        <v>390</v>
      </c>
      <c r="C11" s="91">
        <v>105</v>
      </c>
      <c r="D11" s="83">
        <v>13</v>
      </c>
      <c r="E11" s="35" t="s">
        <v>275</v>
      </c>
      <c r="F11" s="43" t="s">
        <v>10</v>
      </c>
      <c r="G11" s="37" t="s">
        <v>23</v>
      </c>
      <c r="H11" s="37" t="s">
        <v>24</v>
      </c>
      <c r="I11" s="35" t="s">
        <v>26</v>
      </c>
      <c r="J11" s="34" t="s">
        <v>314</v>
      </c>
      <c r="K11" s="34" t="s">
        <v>26</v>
      </c>
      <c r="L11" s="56"/>
      <c r="M11" s="93"/>
      <c r="N11" s="85"/>
      <c r="O11" s="86"/>
      <c r="P11" s="88">
        <v>0.003472222222222222</v>
      </c>
      <c r="Q11" s="87"/>
      <c r="R11" s="89">
        <f t="shared" si="0"/>
        <v>-0.003472222222222222</v>
      </c>
      <c r="S11" s="88">
        <f t="shared" si="1"/>
        <v>0</v>
      </c>
      <c r="T11" s="88">
        <v>0.003472222222222222</v>
      </c>
      <c r="U11" s="87"/>
      <c r="V11" s="89">
        <f t="shared" si="2"/>
        <v>-0.003472222222222222</v>
      </c>
      <c r="W11" s="88">
        <f t="shared" si="3"/>
        <v>0</v>
      </c>
      <c r="X11" s="88">
        <v>0.003472222222222222</v>
      </c>
      <c r="Y11" s="87"/>
      <c r="Z11" s="89">
        <f t="shared" si="4"/>
        <v>-0.003472222222222222</v>
      </c>
      <c r="AA11" s="88">
        <f t="shared" si="5"/>
        <v>0</v>
      </c>
      <c r="AB11" s="88">
        <v>0.003472222222222222</v>
      </c>
      <c r="AC11" s="87"/>
      <c r="AD11" s="89">
        <f t="shared" si="6"/>
        <v>-0.003472222222222222</v>
      </c>
      <c r="AE11" s="88">
        <f t="shared" si="7"/>
        <v>-0.013888888888888888</v>
      </c>
      <c r="AF11" s="69">
        <v>0</v>
      </c>
      <c r="AG11" s="89">
        <f t="shared" si="8"/>
        <v>-0.013888888888888888</v>
      </c>
      <c r="AH11" s="90"/>
      <c r="AI11" s="94"/>
    </row>
    <row r="12" spans="1:34" ht="30.75" customHeight="1" thickBot="1">
      <c r="A12" s="33" t="s">
        <v>22</v>
      </c>
      <c r="B12" s="34" t="s">
        <v>27</v>
      </c>
      <c r="C12" s="91">
        <v>107.8</v>
      </c>
      <c r="D12" s="92">
        <v>10</v>
      </c>
      <c r="E12" s="37">
        <v>101</v>
      </c>
      <c r="F12" s="43" t="s">
        <v>51</v>
      </c>
      <c r="G12" s="37" t="s">
        <v>23</v>
      </c>
      <c r="H12" s="37" t="s">
        <v>24</v>
      </c>
      <c r="I12" s="35" t="s">
        <v>26</v>
      </c>
      <c r="J12" s="34" t="s">
        <v>314</v>
      </c>
      <c r="K12" s="34" t="s">
        <v>26</v>
      </c>
      <c r="L12" s="56"/>
      <c r="M12" s="93"/>
      <c r="N12" s="93"/>
      <c r="O12" s="69"/>
      <c r="P12" s="88">
        <v>0.003472222222222222</v>
      </c>
      <c r="Q12" s="87"/>
      <c r="R12" s="89">
        <f t="shared" si="0"/>
        <v>-0.003472222222222222</v>
      </c>
      <c r="S12" s="88">
        <f t="shared" si="1"/>
        <v>0</v>
      </c>
      <c r="T12" s="88">
        <v>0.003472222222222222</v>
      </c>
      <c r="U12" s="87"/>
      <c r="V12" s="89">
        <f t="shared" si="2"/>
        <v>-0.003472222222222222</v>
      </c>
      <c r="W12" s="88">
        <f t="shared" si="3"/>
        <v>0</v>
      </c>
      <c r="X12" s="88">
        <v>0.003472222222222222</v>
      </c>
      <c r="Y12" s="87"/>
      <c r="Z12" s="89">
        <f t="shared" si="4"/>
        <v>-0.003472222222222222</v>
      </c>
      <c r="AA12" s="88">
        <f t="shared" si="5"/>
        <v>0</v>
      </c>
      <c r="AB12" s="88">
        <v>0.003472222222222222</v>
      </c>
      <c r="AC12" s="87"/>
      <c r="AD12" s="89">
        <f t="shared" si="6"/>
        <v>-0.003472222222222222</v>
      </c>
      <c r="AE12" s="88">
        <f t="shared" si="7"/>
        <v>-0.013888888888888888</v>
      </c>
      <c r="AF12" s="69">
        <v>0</v>
      </c>
      <c r="AG12" s="89">
        <f t="shared" si="8"/>
        <v>-0.013888888888888888</v>
      </c>
      <c r="AH12" s="90"/>
    </row>
    <row r="13" spans="1:34" ht="30.75" customHeight="1" thickBot="1">
      <c r="A13" s="33" t="s">
        <v>22</v>
      </c>
      <c r="B13" s="34">
        <v>300</v>
      </c>
      <c r="C13" s="91">
        <v>108</v>
      </c>
      <c r="D13" s="83">
        <v>8</v>
      </c>
      <c r="E13" s="37">
        <v>88</v>
      </c>
      <c r="F13" s="101" t="s">
        <v>4</v>
      </c>
      <c r="G13" s="102" t="s">
        <v>23</v>
      </c>
      <c r="H13" s="37" t="s">
        <v>24</v>
      </c>
      <c r="I13" s="35" t="s">
        <v>26</v>
      </c>
      <c r="J13" s="34" t="s">
        <v>314</v>
      </c>
      <c r="K13" s="34" t="s">
        <v>26</v>
      </c>
      <c r="L13" s="56"/>
      <c r="M13" s="93"/>
      <c r="N13" s="85"/>
      <c r="O13" s="69"/>
      <c r="P13" s="88">
        <v>0.003472222222222222</v>
      </c>
      <c r="Q13" s="87"/>
      <c r="R13" s="89">
        <f t="shared" si="0"/>
        <v>-0.003472222222222222</v>
      </c>
      <c r="S13" s="88">
        <f t="shared" si="1"/>
        <v>0</v>
      </c>
      <c r="T13" s="88">
        <v>0.003472222222222222</v>
      </c>
      <c r="U13" s="87"/>
      <c r="V13" s="89">
        <f t="shared" si="2"/>
        <v>-0.003472222222222222</v>
      </c>
      <c r="W13" s="88">
        <f t="shared" si="3"/>
        <v>0</v>
      </c>
      <c r="X13" s="88">
        <v>0.003472222222222222</v>
      </c>
      <c r="Y13" s="87"/>
      <c r="Z13" s="89">
        <f t="shared" si="4"/>
        <v>-0.003472222222222222</v>
      </c>
      <c r="AA13" s="88">
        <f t="shared" si="5"/>
        <v>0</v>
      </c>
      <c r="AB13" s="88">
        <v>0.003472222222222222</v>
      </c>
      <c r="AC13" s="87"/>
      <c r="AD13" s="89">
        <f t="shared" si="6"/>
        <v>-0.003472222222222222</v>
      </c>
      <c r="AE13" s="88">
        <f t="shared" si="7"/>
        <v>-0.013888888888888888</v>
      </c>
      <c r="AF13" s="69">
        <v>0</v>
      </c>
      <c r="AG13" s="89">
        <f t="shared" si="8"/>
        <v>-0.013888888888888888</v>
      </c>
      <c r="AH13" s="90"/>
    </row>
    <row r="14" spans="1:35" ht="30.75" customHeight="1" thickBot="1">
      <c r="A14" s="33" t="s">
        <v>131</v>
      </c>
      <c r="B14" s="34">
        <v>450</v>
      </c>
      <c r="C14" s="91">
        <v>107.3</v>
      </c>
      <c r="D14" s="92">
        <v>12</v>
      </c>
      <c r="E14" s="35">
        <v>139</v>
      </c>
      <c r="F14" s="43" t="s">
        <v>132</v>
      </c>
      <c r="G14" s="37" t="s">
        <v>23</v>
      </c>
      <c r="H14" s="37" t="s">
        <v>112</v>
      </c>
      <c r="I14" s="35" t="s">
        <v>26</v>
      </c>
      <c r="J14" s="34" t="str">
        <f>IF(N14&gt;=27759,"Nil",+IF(N14&gt;=24838,"B6",+IF(N14&lt;=24837,"B4","Nil")))</f>
        <v>B4</v>
      </c>
      <c r="K14" s="34"/>
      <c r="L14" s="56"/>
      <c r="M14" s="93"/>
      <c r="N14" s="85"/>
      <c r="O14" s="69"/>
      <c r="P14" s="88">
        <v>0.003472222222222222</v>
      </c>
      <c r="Q14" s="87"/>
      <c r="R14" s="89">
        <f t="shared" si="0"/>
        <v>-0.003472222222222222</v>
      </c>
      <c r="S14" s="88">
        <f t="shared" si="1"/>
        <v>0</v>
      </c>
      <c r="T14" s="88">
        <v>0.003472222222222222</v>
      </c>
      <c r="U14" s="87"/>
      <c r="V14" s="89">
        <f t="shared" si="2"/>
        <v>-0.003472222222222222</v>
      </c>
      <c r="W14" s="88">
        <f t="shared" si="3"/>
        <v>0</v>
      </c>
      <c r="X14" s="88">
        <v>0.003472222222222222</v>
      </c>
      <c r="Y14" s="87"/>
      <c r="Z14" s="89">
        <f t="shared" si="4"/>
        <v>-0.003472222222222222</v>
      </c>
      <c r="AA14" s="88">
        <f t="shared" si="5"/>
        <v>0</v>
      </c>
      <c r="AB14" s="88">
        <v>0</v>
      </c>
      <c r="AC14" s="87"/>
      <c r="AD14" s="89">
        <f t="shared" si="6"/>
        <v>0</v>
      </c>
      <c r="AE14" s="88">
        <f t="shared" si="7"/>
        <v>-0.010416666666666666</v>
      </c>
      <c r="AF14" s="69">
        <v>0</v>
      </c>
      <c r="AG14" s="89">
        <f t="shared" si="8"/>
        <v>-0.010416666666666666</v>
      </c>
      <c r="AH14" s="90"/>
      <c r="AI14" s="94"/>
    </row>
    <row r="15" spans="1:34" ht="30.75" customHeight="1" thickBot="1">
      <c r="A15" s="132" t="s">
        <v>152</v>
      </c>
      <c r="B15" s="133">
        <v>300</v>
      </c>
      <c r="C15" s="91">
        <v>104.6</v>
      </c>
      <c r="D15" s="83">
        <v>20</v>
      </c>
      <c r="E15" s="37">
        <v>17</v>
      </c>
      <c r="F15" s="43" t="s">
        <v>3</v>
      </c>
      <c r="G15" s="37" t="s">
        <v>29</v>
      </c>
      <c r="H15" s="37" t="s">
        <v>30</v>
      </c>
      <c r="I15" s="134" t="s">
        <v>26</v>
      </c>
      <c r="J15" s="133" t="str">
        <f>IF(N15&gt;=27759,"Nil",+IF(N15&gt;=24838,"B6",+IF(N15&lt;=24837,"B4","Nil")))</f>
        <v>B4</v>
      </c>
      <c r="K15" s="133"/>
      <c r="L15" s="56"/>
      <c r="M15" s="93"/>
      <c r="N15" s="93"/>
      <c r="O15" s="69"/>
      <c r="P15" s="88">
        <v>0.003472222222222222</v>
      </c>
      <c r="Q15" s="87"/>
      <c r="R15" s="89">
        <f t="shared" si="0"/>
        <v>-0.003472222222222222</v>
      </c>
      <c r="S15" s="88">
        <f t="shared" si="1"/>
        <v>0</v>
      </c>
      <c r="T15" s="88">
        <v>0.003472222222222222</v>
      </c>
      <c r="U15" s="87"/>
      <c r="V15" s="89">
        <f t="shared" si="2"/>
        <v>-0.003472222222222222</v>
      </c>
      <c r="W15" s="88">
        <f t="shared" si="3"/>
        <v>0</v>
      </c>
      <c r="X15" s="88">
        <v>0.003472222222222222</v>
      </c>
      <c r="Y15" s="87"/>
      <c r="Z15" s="89">
        <f t="shared" si="4"/>
        <v>-0.003472222222222222</v>
      </c>
      <c r="AA15" s="88">
        <f t="shared" si="5"/>
        <v>0</v>
      </c>
      <c r="AB15" s="88">
        <v>0</v>
      </c>
      <c r="AC15" s="87"/>
      <c r="AD15" s="89">
        <f t="shared" si="6"/>
        <v>0</v>
      </c>
      <c r="AE15" s="88">
        <f t="shared" si="7"/>
        <v>-0.010416666666666666</v>
      </c>
      <c r="AF15" s="69">
        <v>0</v>
      </c>
      <c r="AG15" s="89">
        <f t="shared" si="8"/>
        <v>-0.010416666666666666</v>
      </c>
      <c r="AH15" s="90"/>
    </row>
    <row r="16" spans="1:34" ht="30.75" customHeight="1">
      <c r="A16" s="33" t="s">
        <v>22</v>
      </c>
      <c r="B16" s="34">
        <v>350</v>
      </c>
      <c r="C16" s="91">
        <v>105.4</v>
      </c>
      <c r="D16" s="83">
        <v>3</v>
      </c>
      <c r="E16" s="37">
        <v>827</v>
      </c>
      <c r="F16" s="101" t="s">
        <v>76</v>
      </c>
      <c r="G16" s="102" t="s">
        <v>29</v>
      </c>
      <c r="H16" s="37" t="s">
        <v>30</v>
      </c>
      <c r="I16" s="35" t="s">
        <v>26</v>
      </c>
      <c r="J16" s="34" t="s">
        <v>315</v>
      </c>
      <c r="K16" s="34"/>
      <c r="L16" s="37"/>
      <c r="M16" s="93"/>
      <c r="N16" s="93"/>
      <c r="O16" s="86"/>
      <c r="P16" s="88">
        <v>0.003472222222222222</v>
      </c>
      <c r="Q16" s="87"/>
      <c r="R16" s="89">
        <f t="shared" si="0"/>
        <v>-0.003472222222222222</v>
      </c>
      <c r="S16" s="88">
        <f t="shared" si="1"/>
        <v>0</v>
      </c>
      <c r="T16" s="88">
        <v>0.003472222222222222</v>
      </c>
      <c r="U16" s="87"/>
      <c r="V16" s="89">
        <f t="shared" si="2"/>
        <v>-0.003472222222222222</v>
      </c>
      <c r="W16" s="88">
        <f t="shared" si="3"/>
        <v>0</v>
      </c>
      <c r="X16" s="88">
        <v>0.003472222222222222</v>
      </c>
      <c r="Y16" s="87"/>
      <c r="Z16" s="89">
        <f t="shared" si="4"/>
        <v>-0.003472222222222222</v>
      </c>
      <c r="AA16" s="88">
        <f t="shared" si="5"/>
        <v>0</v>
      </c>
      <c r="AB16" s="88">
        <v>0</v>
      </c>
      <c r="AC16" s="87"/>
      <c r="AD16" s="89">
        <f t="shared" si="6"/>
        <v>0</v>
      </c>
      <c r="AE16" s="88">
        <f t="shared" si="7"/>
        <v>-0.010416666666666666</v>
      </c>
      <c r="AF16" s="69">
        <v>0</v>
      </c>
      <c r="AG16" s="89">
        <f t="shared" si="8"/>
        <v>-0.010416666666666666</v>
      </c>
      <c r="AH16" s="90"/>
    </row>
    <row r="17" spans="1:34" ht="30.75" customHeight="1" thickBot="1">
      <c r="A17" s="33" t="s">
        <v>22</v>
      </c>
      <c r="B17" s="34">
        <v>350</v>
      </c>
      <c r="C17" s="91">
        <v>107.8</v>
      </c>
      <c r="D17" s="92">
        <v>18</v>
      </c>
      <c r="E17" s="37">
        <v>637</v>
      </c>
      <c r="F17" s="43" t="s">
        <v>82</v>
      </c>
      <c r="G17" s="37" t="s">
        <v>23</v>
      </c>
      <c r="H17" s="37" t="s">
        <v>24</v>
      </c>
      <c r="I17" s="35" t="s">
        <v>26</v>
      </c>
      <c r="J17" s="34" t="s">
        <v>314</v>
      </c>
      <c r="K17" s="34" t="s">
        <v>26</v>
      </c>
      <c r="L17" s="37"/>
      <c r="M17" s="93"/>
      <c r="N17" s="85"/>
      <c r="O17" s="69"/>
      <c r="P17" s="88">
        <v>0.003472222222222222</v>
      </c>
      <c r="Q17" s="87"/>
      <c r="R17" s="89">
        <f t="shared" si="0"/>
        <v>-0.003472222222222222</v>
      </c>
      <c r="S17" s="88">
        <f t="shared" si="1"/>
        <v>0</v>
      </c>
      <c r="T17" s="88">
        <v>0.003472222222222222</v>
      </c>
      <c r="U17" s="87"/>
      <c r="V17" s="89">
        <f t="shared" si="2"/>
        <v>-0.003472222222222222</v>
      </c>
      <c r="W17" s="88">
        <f t="shared" si="3"/>
        <v>0</v>
      </c>
      <c r="X17" s="88">
        <v>0.003472222222222222</v>
      </c>
      <c r="Y17" s="87"/>
      <c r="Z17" s="89">
        <f t="shared" si="4"/>
        <v>-0.003472222222222222</v>
      </c>
      <c r="AA17" s="88">
        <f t="shared" si="5"/>
        <v>0</v>
      </c>
      <c r="AB17" s="88">
        <v>0</v>
      </c>
      <c r="AC17" s="87"/>
      <c r="AD17" s="89">
        <f t="shared" si="6"/>
        <v>0</v>
      </c>
      <c r="AE17" s="88">
        <f t="shared" si="7"/>
        <v>-0.010416666666666666</v>
      </c>
      <c r="AF17" s="69">
        <v>0</v>
      </c>
      <c r="AG17" s="89">
        <f t="shared" si="8"/>
        <v>-0.010416666666666666</v>
      </c>
      <c r="AH17" s="90"/>
    </row>
    <row r="18" spans="1:34" ht="30.75" customHeight="1">
      <c r="A18" s="33" t="s">
        <v>22</v>
      </c>
      <c r="B18" s="34">
        <v>300</v>
      </c>
      <c r="C18" s="91">
        <v>103.7</v>
      </c>
      <c r="D18" s="83">
        <v>16</v>
      </c>
      <c r="E18" s="37" t="s">
        <v>318</v>
      </c>
      <c r="F18" s="43" t="s">
        <v>218</v>
      </c>
      <c r="G18" s="37" t="s">
        <v>29</v>
      </c>
      <c r="H18" s="37" t="s">
        <v>30</v>
      </c>
      <c r="I18" s="35" t="s">
        <v>26</v>
      </c>
      <c r="J18" s="34" t="s">
        <v>314</v>
      </c>
      <c r="K18" s="34"/>
      <c r="L18" s="37"/>
      <c r="M18" s="93"/>
      <c r="N18" s="93"/>
      <c r="O18" s="69"/>
      <c r="P18" s="88">
        <v>0.003472222222222222</v>
      </c>
      <c r="Q18" s="87"/>
      <c r="R18" s="89">
        <f t="shared" si="0"/>
        <v>-0.003472222222222222</v>
      </c>
      <c r="S18" s="88">
        <f t="shared" si="1"/>
        <v>0</v>
      </c>
      <c r="T18" s="88">
        <v>0.003472222222222222</v>
      </c>
      <c r="U18" s="87"/>
      <c r="V18" s="89">
        <f t="shared" si="2"/>
        <v>-0.003472222222222222</v>
      </c>
      <c r="W18" s="88">
        <f t="shared" si="3"/>
        <v>0</v>
      </c>
      <c r="X18" s="88">
        <v>0.003472222222222222</v>
      </c>
      <c r="Y18" s="87"/>
      <c r="Z18" s="89">
        <f t="shared" si="4"/>
        <v>-0.003472222222222222</v>
      </c>
      <c r="AA18" s="88">
        <f t="shared" si="5"/>
        <v>0</v>
      </c>
      <c r="AB18" s="88">
        <v>0</v>
      </c>
      <c r="AC18" s="87"/>
      <c r="AD18" s="89">
        <f t="shared" si="6"/>
        <v>0</v>
      </c>
      <c r="AE18" s="88">
        <f t="shared" si="7"/>
        <v>-0.010416666666666666</v>
      </c>
      <c r="AF18" s="69">
        <v>0</v>
      </c>
      <c r="AG18" s="89">
        <f t="shared" si="8"/>
        <v>-0.010416666666666666</v>
      </c>
      <c r="AH18" s="90"/>
    </row>
    <row r="19" spans="1:34" ht="30.75" customHeight="1" thickBot="1">
      <c r="A19" s="33" t="s">
        <v>22</v>
      </c>
      <c r="B19" s="34">
        <v>250</v>
      </c>
      <c r="C19" s="91">
        <v>107.4</v>
      </c>
      <c r="D19" s="92">
        <v>5</v>
      </c>
      <c r="E19" s="37" t="s">
        <v>81</v>
      </c>
      <c r="F19" s="43" t="s">
        <v>187</v>
      </c>
      <c r="G19" s="37" t="s">
        <v>23</v>
      </c>
      <c r="H19" s="37" t="s">
        <v>24</v>
      </c>
      <c r="I19" s="35" t="s">
        <v>26</v>
      </c>
      <c r="J19" s="34" t="s">
        <v>314</v>
      </c>
      <c r="K19" s="34" t="s">
        <v>26</v>
      </c>
      <c r="L19" s="37"/>
      <c r="M19" s="93"/>
      <c r="N19" s="85"/>
      <c r="O19" s="69"/>
      <c r="P19" s="88">
        <v>0.003472222222222222</v>
      </c>
      <c r="Q19" s="87"/>
      <c r="R19" s="89">
        <f t="shared" si="0"/>
        <v>-0.003472222222222222</v>
      </c>
      <c r="S19" s="88">
        <f t="shared" si="1"/>
        <v>0</v>
      </c>
      <c r="T19" s="88">
        <v>0.003472222222222222</v>
      </c>
      <c r="U19" s="87"/>
      <c r="V19" s="89">
        <f t="shared" si="2"/>
        <v>-0.003472222222222222</v>
      </c>
      <c r="W19" s="88">
        <f t="shared" si="3"/>
        <v>0</v>
      </c>
      <c r="X19" s="88">
        <v>0.003472222222222222</v>
      </c>
      <c r="Y19" s="87"/>
      <c r="Z19" s="89">
        <f t="shared" si="4"/>
        <v>-0.003472222222222222</v>
      </c>
      <c r="AA19" s="88">
        <f t="shared" si="5"/>
        <v>0</v>
      </c>
      <c r="AB19" s="88">
        <v>0</v>
      </c>
      <c r="AC19" s="87"/>
      <c r="AD19" s="89">
        <f t="shared" si="6"/>
        <v>0</v>
      </c>
      <c r="AE19" s="88">
        <f t="shared" si="7"/>
        <v>-0.010416666666666666</v>
      </c>
      <c r="AF19" s="69">
        <v>0</v>
      </c>
      <c r="AG19" s="89">
        <f t="shared" si="8"/>
        <v>-0.010416666666666666</v>
      </c>
      <c r="AH19" s="90"/>
    </row>
    <row r="20" spans="1:35" ht="30.75" customHeight="1">
      <c r="A20" s="33" t="s">
        <v>28</v>
      </c>
      <c r="B20" s="34">
        <v>450</v>
      </c>
      <c r="C20" s="91">
        <v>105.3</v>
      </c>
      <c r="D20" s="83">
        <v>14</v>
      </c>
      <c r="E20" s="37">
        <v>267</v>
      </c>
      <c r="F20" s="43" t="s">
        <v>72</v>
      </c>
      <c r="G20" s="37" t="s">
        <v>29</v>
      </c>
      <c r="H20" s="37" t="s">
        <v>30</v>
      </c>
      <c r="I20" s="35" t="s">
        <v>26</v>
      </c>
      <c r="J20" s="34" t="str">
        <f>IF(N20&gt;=27759,"Nil",+IF(N20&gt;=24838,"B6",+IF(N20&lt;=24837,"B4","Nil")))</f>
        <v>B4</v>
      </c>
      <c r="K20" s="34"/>
      <c r="L20" s="37"/>
      <c r="M20" s="93"/>
      <c r="N20" s="93"/>
      <c r="O20" s="69"/>
      <c r="P20" s="88">
        <v>0.003472222222222222</v>
      </c>
      <c r="Q20" s="87"/>
      <c r="R20" s="89">
        <f t="shared" si="0"/>
        <v>-0.003472222222222222</v>
      </c>
      <c r="S20" s="88">
        <f t="shared" si="1"/>
        <v>0</v>
      </c>
      <c r="T20" s="88">
        <v>0.003472222222222222</v>
      </c>
      <c r="U20" s="87"/>
      <c r="V20" s="89">
        <f t="shared" si="2"/>
        <v>-0.003472222222222222</v>
      </c>
      <c r="W20" s="88">
        <f t="shared" si="3"/>
        <v>0</v>
      </c>
      <c r="X20" s="88">
        <v>0.003472222222222222</v>
      </c>
      <c r="Y20" s="87"/>
      <c r="Z20" s="89">
        <f t="shared" si="4"/>
        <v>-0.003472222222222222</v>
      </c>
      <c r="AA20" s="88">
        <f t="shared" si="5"/>
        <v>0</v>
      </c>
      <c r="AB20" s="88">
        <v>0</v>
      </c>
      <c r="AC20" s="87"/>
      <c r="AD20" s="89">
        <f t="shared" si="6"/>
        <v>0</v>
      </c>
      <c r="AE20" s="88">
        <f t="shared" si="7"/>
        <v>-0.010416666666666666</v>
      </c>
      <c r="AF20" s="69">
        <v>0</v>
      </c>
      <c r="AG20" s="89">
        <f t="shared" si="8"/>
        <v>-0.010416666666666666</v>
      </c>
      <c r="AH20" s="90"/>
      <c r="AI20" s="94"/>
    </row>
    <row r="21" spans="1:34" ht="30.75" customHeight="1" thickBot="1">
      <c r="A21" s="33" t="s">
        <v>28</v>
      </c>
      <c r="B21" s="34">
        <v>450</v>
      </c>
      <c r="C21" s="91">
        <v>106.2</v>
      </c>
      <c r="D21" s="92">
        <v>15</v>
      </c>
      <c r="E21" s="37">
        <v>140</v>
      </c>
      <c r="F21" s="43" t="s">
        <v>192</v>
      </c>
      <c r="G21" s="37" t="s">
        <v>23</v>
      </c>
      <c r="H21" s="37" t="s">
        <v>112</v>
      </c>
      <c r="I21" s="35" t="s">
        <v>26</v>
      </c>
      <c r="J21" s="34" t="s">
        <v>314</v>
      </c>
      <c r="K21" s="34"/>
      <c r="L21" s="37"/>
      <c r="M21" s="93"/>
      <c r="N21" s="85"/>
      <c r="O21" s="86"/>
      <c r="P21" s="88">
        <v>0.003472222222222222</v>
      </c>
      <c r="Q21" s="87"/>
      <c r="R21" s="89">
        <f t="shared" si="0"/>
        <v>-0.003472222222222222</v>
      </c>
      <c r="S21" s="88">
        <f t="shared" si="1"/>
        <v>0</v>
      </c>
      <c r="T21" s="88">
        <v>0.003472222222222222</v>
      </c>
      <c r="U21" s="87"/>
      <c r="V21" s="89">
        <f t="shared" si="2"/>
        <v>-0.003472222222222222</v>
      </c>
      <c r="W21" s="88">
        <f t="shared" si="3"/>
        <v>0</v>
      </c>
      <c r="X21" s="88">
        <v>0.003472222222222222</v>
      </c>
      <c r="Y21" s="87"/>
      <c r="Z21" s="89">
        <f t="shared" si="4"/>
        <v>-0.003472222222222222</v>
      </c>
      <c r="AA21" s="88">
        <f t="shared" si="5"/>
        <v>0</v>
      </c>
      <c r="AB21" s="88">
        <v>0</v>
      </c>
      <c r="AC21" s="87"/>
      <c r="AD21" s="89">
        <f t="shared" si="6"/>
        <v>0</v>
      </c>
      <c r="AE21" s="88">
        <f t="shared" si="7"/>
        <v>-0.010416666666666666</v>
      </c>
      <c r="AF21" s="69">
        <v>0</v>
      </c>
      <c r="AG21" s="89">
        <f t="shared" si="8"/>
        <v>-0.010416666666666666</v>
      </c>
      <c r="AH21" s="90"/>
    </row>
    <row r="22" spans="1:34" ht="30.75" customHeight="1">
      <c r="A22" s="33" t="s">
        <v>22</v>
      </c>
      <c r="B22" s="34">
        <v>250</v>
      </c>
      <c r="C22" s="91">
        <v>104.3</v>
      </c>
      <c r="D22" s="83">
        <v>11</v>
      </c>
      <c r="E22" s="35">
        <v>125</v>
      </c>
      <c r="F22" s="43" t="s">
        <v>142</v>
      </c>
      <c r="G22" s="37" t="s">
        <v>23</v>
      </c>
      <c r="H22" s="37" t="s">
        <v>112</v>
      </c>
      <c r="I22" s="35" t="s">
        <v>26</v>
      </c>
      <c r="J22" s="34" t="s">
        <v>314</v>
      </c>
      <c r="K22" s="34"/>
      <c r="L22" s="37"/>
      <c r="M22" s="93"/>
      <c r="N22" s="93"/>
      <c r="O22" s="86"/>
      <c r="P22" s="88">
        <v>0.003472222222222222</v>
      </c>
      <c r="Q22" s="87"/>
      <c r="R22" s="89">
        <f t="shared" si="0"/>
        <v>-0.003472222222222222</v>
      </c>
      <c r="S22" s="88">
        <f t="shared" si="1"/>
        <v>0</v>
      </c>
      <c r="T22" s="88">
        <v>0.003472222222222222</v>
      </c>
      <c r="U22" s="87"/>
      <c r="V22" s="89">
        <f t="shared" si="2"/>
        <v>-0.003472222222222222</v>
      </c>
      <c r="W22" s="88">
        <f t="shared" si="3"/>
        <v>0</v>
      </c>
      <c r="X22" s="88">
        <v>0.003472222222222222</v>
      </c>
      <c r="Y22" s="87"/>
      <c r="Z22" s="89">
        <f t="shared" si="4"/>
        <v>-0.003472222222222222</v>
      </c>
      <c r="AA22" s="88">
        <f t="shared" si="5"/>
        <v>0</v>
      </c>
      <c r="AB22" s="88">
        <v>0</v>
      </c>
      <c r="AC22" s="87"/>
      <c r="AD22" s="89">
        <f t="shared" si="6"/>
        <v>0</v>
      </c>
      <c r="AE22" s="88">
        <f t="shared" si="7"/>
        <v>-0.010416666666666666</v>
      </c>
      <c r="AF22" s="69">
        <v>0</v>
      </c>
      <c r="AG22" s="89">
        <f t="shared" si="8"/>
        <v>-0.010416666666666666</v>
      </c>
      <c r="AH22" s="90"/>
    </row>
    <row r="23" spans="1:34" ht="30.75" customHeight="1" thickBot="1">
      <c r="A23" s="33" t="s">
        <v>22</v>
      </c>
      <c r="B23" s="34">
        <v>300</v>
      </c>
      <c r="C23" s="91">
        <v>105.9</v>
      </c>
      <c r="D23" s="92">
        <v>17</v>
      </c>
      <c r="E23" s="37">
        <v>161</v>
      </c>
      <c r="F23" s="43" t="s">
        <v>9</v>
      </c>
      <c r="G23" s="37" t="s">
        <v>23</v>
      </c>
      <c r="H23" s="37" t="s">
        <v>24</v>
      </c>
      <c r="I23" s="35" t="s">
        <v>26</v>
      </c>
      <c r="J23" s="34" t="s">
        <v>315</v>
      </c>
      <c r="K23" s="34" t="s">
        <v>26</v>
      </c>
      <c r="L23" s="37"/>
      <c r="M23" s="93"/>
      <c r="N23" s="85"/>
      <c r="O23" s="86"/>
      <c r="P23" s="88">
        <v>0.003472222222222222</v>
      </c>
      <c r="Q23" s="87"/>
      <c r="R23" s="89">
        <f t="shared" si="0"/>
        <v>-0.003472222222222222</v>
      </c>
      <c r="S23" s="88">
        <f t="shared" si="1"/>
        <v>0</v>
      </c>
      <c r="T23" s="88">
        <v>0.003472222222222222</v>
      </c>
      <c r="U23" s="87"/>
      <c r="V23" s="89">
        <f t="shared" si="2"/>
        <v>-0.003472222222222222</v>
      </c>
      <c r="W23" s="88">
        <f t="shared" si="3"/>
        <v>0</v>
      </c>
      <c r="X23" s="88">
        <v>0.003472222222222222</v>
      </c>
      <c r="Y23" s="87"/>
      <c r="Z23" s="89">
        <f t="shared" si="4"/>
        <v>-0.003472222222222222</v>
      </c>
      <c r="AA23" s="88">
        <f t="shared" si="5"/>
        <v>0</v>
      </c>
      <c r="AB23" s="88">
        <v>0</v>
      </c>
      <c r="AC23" s="87"/>
      <c r="AD23" s="89">
        <f t="shared" si="6"/>
        <v>0</v>
      </c>
      <c r="AE23" s="88">
        <f t="shared" si="7"/>
        <v>-0.010416666666666666</v>
      </c>
      <c r="AF23" s="69">
        <v>0</v>
      </c>
      <c r="AG23" s="89">
        <f t="shared" si="8"/>
        <v>-0.010416666666666666</v>
      </c>
      <c r="AH23" s="90"/>
    </row>
    <row r="24" spans="1:34" ht="30.75" customHeight="1">
      <c r="A24" s="33" t="s">
        <v>50</v>
      </c>
      <c r="B24" s="34">
        <v>450</v>
      </c>
      <c r="C24" s="91">
        <v>109.4</v>
      </c>
      <c r="D24" s="83">
        <v>9</v>
      </c>
      <c r="E24" s="37">
        <v>117</v>
      </c>
      <c r="F24" s="43" t="s">
        <v>240</v>
      </c>
      <c r="G24" s="37" t="s">
        <v>23</v>
      </c>
      <c r="H24" s="37" t="s">
        <v>24</v>
      </c>
      <c r="I24" s="35" t="s">
        <v>26</v>
      </c>
      <c r="J24" s="34" t="s">
        <v>314</v>
      </c>
      <c r="K24" s="34" t="s">
        <v>26</v>
      </c>
      <c r="L24" s="37"/>
      <c r="M24" s="93"/>
      <c r="N24" s="93"/>
      <c r="O24" s="86"/>
      <c r="P24" s="88">
        <v>0.003472222222222222</v>
      </c>
      <c r="Q24" s="87"/>
      <c r="R24" s="89">
        <f t="shared" si="0"/>
        <v>-0.003472222222222222</v>
      </c>
      <c r="S24" s="88">
        <f t="shared" si="1"/>
        <v>0</v>
      </c>
      <c r="T24" s="88">
        <v>0.003472222222222222</v>
      </c>
      <c r="U24" s="87"/>
      <c r="V24" s="89">
        <f t="shared" si="2"/>
        <v>-0.003472222222222222</v>
      </c>
      <c r="W24" s="88">
        <f t="shared" si="3"/>
        <v>0</v>
      </c>
      <c r="X24" s="88">
        <v>0</v>
      </c>
      <c r="Y24" s="87"/>
      <c r="Z24" s="89">
        <f t="shared" si="4"/>
        <v>0</v>
      </c>
      <c r="AA24" s="88">
        <f t="shared" si="5"/>
        <v>0</v>
      </c>
      <c r="AB24" s="88">
        <v>0</v>
      </c>
      <c r="AC24" s="87"/>
      <c r="AD24" s="89">
        <f t="shared" si="6"/>
        <v>0</v>
      </c>
      <c r="AE24" s="88">
        <f t="shared" si="7"/>
        <v>-0.006944444444444444</v>
      </c>
      <c r="AF24" s="69">
        <v>0</v>
      </c>
      <c r="AG24" s="89">
        <f t="shared" si="8"/>
        <v>-0.006944444444444444</v>
      </c>
      <c r="AH24" s="90"/>
    </row>
    <row r="25" spans="1:34" ht="30.75" customHeight="1">
      <c r="A25" s="33" t="s">
        <v>22</v>
      </c>
      <c r="B25" s="34">
        <v>300</v>
      </c>
      <c r="C25" s="91">
        <v>104.7</v>
      </c>
      <c r="D25" s="92">
        <v>19</v>
      </c>
      <c r="E25" s="37">
        <v>54</v>
      </c>
      <c r="F25" s="43" t="s">
        <v>182</v>
      </c>
      <c r="G25" s="37" t="s">
        <v>23</v>
      </c>
      <c r="H25" s="37" t="s">
        <v>24</v>
      </c>
      <c r="I25" s="35" t="s">
        <v>26</v>
      </c>
      <c r="J25" s="34" t="s">
        <v>314</v>
      </c>
      <c r="K25" s="34" t="s">
        <v>26</v>
      </c>
      <c r="L25" s="37"/>
      <c r="M25" s="93"/>
      <c r="N25" s="85"/>
      <c r="O25" s="86"/>
      <c r="P25" s="88">
        <v>0.003472222222222222</v>
      </c>
      <c r="Q25" s="87"/>
      <c r="R25" s="89">
        <f t="shared" si="0"/>
        <v>-0.003472222222222222</v>
      </c>
      <c r="S25" s="88">
        <f t="shared" si="1"/>
        <v>0</v>
      </c>
      <c r="T25" s="88">
        <v>0.003472222222222222</v>
      </c>
      <c r="U25" s="87"/>
      <c r="V25" s="89">
        <f t="shared" si="2"/>
        <v>-0.003472222222222222</v>
      </c>
      <c r="W25" s="88">
        <f t="shared" si="3"/>
        <v>0</v>
      </c>
      <c r="X25" s="88">
        <v>0</v>
      </c>
      <c r="Y25" s="87"/>
      <c r="Z25" s="89">
        <f t="shared" si="4"/>
        <v>0</v>
      </c>
      <c r="AA25" s="88">
        <f t="shared" si="5"/>
        <v>0</v>
      </c>
      <c r="AB25" s="88">
        <v>0</v>
      </c>
      <c r="AC25" s="87"/>
      <c r="AD25" s="89">
        <f t="shared" si="6"/>
        <v>0</v>
      </c>
      <c r="AE25" s="88">
        <f t="shared" si="7"/>
        <v>-0.006944444444444444</v>
      </c>
      <c r="AF25" s="69">
        <v>0</v>
      </c>
      <c r="AG25" s="89">
        <f t="shared" si="8"/>
        <v>-0.006944444444444444</v>
      </c>
      <c r="AH25" s="90"/>
    </row>
    <row r="26" spans="1:34" ht="30.75" customHeight="1">
      <c r="A26" s="33"/>
      <c r="B26" s="34"/>
      <c r="C26" s="91"/>
      <c r="D26" s="92"/>
      <c r="E26" s="37"/>
      <c r="F26" s="154" t="s">
        <v>325</v>
      </c>
      <c r="G26" s="37"/>
      <c r="H26" s="37"/>
      <c r="I26" s="35"/>
      <c r="J26" s="34"/>
      <c r="K26" s="34"/>
      <c r="L26" s="37"/>
      <c r="M26" s="93"/>
      <c r="N26" s="85"/>
      <c r="O26" s="86"/>
      <c r="P26" s="88"/>
      <c r="Q26" s="87"/>
      <c r="R26" s="89"/>
      <c r="S26" s="88"/>
      <c r="T26" s="88"/>
      <c r="U26" s="87"/>
      <c r="V26" s="89"/>
      <c r="W26" s="88"/>
      <c r="X26" s="88"/>
      <c r="Y26" s="87"/>
      <c r="Z26" s="89"/>
      <c r="AA26" s="88"/>
      <c r="AB26" s="88"/>
      <c r="AC26" s="87"/>
      <c r="AD26" s="89"/>
      <c r="AE26" s="88"/>
      <c r="AF26" s="69"/>
      <c r="AG26" s="89"/>
      <c r="AH26" s="90"/>
    </row>
    <row r="27" spans="1:34" ht="30.75" customHeight="1">
      <c r="A27" s="132" t="s">
        <v>50</v>
      </c>
      <c r="B27" s="133">
        <v>300</v>
      </c>
      <c r="C27" s="91">
        <v>90</v>
      </c>
      <c r="D27" s="92">
        <v>22</v>
      </c>
      <c r="E27" s="37" t="s">
        <v>319</v>
      </c>
      <c r="F27" s="43" t="s">
        <v>204</v>
      </c>
      <c r="G27" s="37" t="s">
        <v>23</v>
      </c>
      <c r="H27" s="37" t="s">
        <v>24</v>
      </c>
      <c r="I27" s="134" t="s">
        <v>326</v>
      </c>
      <c r="J27" s="133" t="s">
        <v>234</v>
      </c>
      <c r="K27" s="133" t="s">
        <v>234</v>
      </c>
      <c r="L27" s="37"/>
      <c r="M27" s="93"/>
      <c r="N27" s="155"/>
      <c r="O27" s="69"/>
      <c r="P27" s="88">
        <v>0.003472222222222222</v>
      </c>
      <c r="Q27" s="87"/>
      <c r="R27" s="89">
        <f>Q27-O27-P27</f>
        <v>-0.003472222222222222</v>
      </c>
      <c r="S27" s="88">
        <f>Q27</f>
        <v>0</v>
      </c>
      <c r="T27" s="88">
        <v>0.003472222222222222</v>
      </c>
      <c r="U27" s="87"/>
      <c r="V27" s="89">
        <f>U27-S27-T27</f>
        <v>-0.003472222222222222</v>
      </c>
      <c r="W27" s="88">
        <f>U27</f>
        <v>0</v>
      </c>
      <c r="X27" s="88">
        <v>0.003472222222222222</v>
      </c>
      <c r="Y27" s="87"/>
      <c r="Z27" s="89">
        <f>Y27-W27-X27</f>
        <v>-0.003472222222222222</v>
      </c>
      <c r="AA27" s="88">
        <f>Y27</f>
        <v>0</v>
      </c>
      <c r="AB27" s="88">
        <v>0</v>
      </c>
      <c r="AC27" s="87"/>
      <c r="AD27" s="89">
        <f>AC27-AA27-AB27</f>
        <v>0</v>
      </c>
      <c r="AE27" s="88">
        <f>AD27+Z27+V27+R27</f>
        <v>-0.010416666666666666</v>
      </c>
      <c r="AF27" s="69">
        <v>0</v>
      </c>
      <c r="AG27" s="89">
        <f>AE27+AF27</f>
        <v>-0.010416666666666666</v>
      </c>
      <c r="AH27" s="90"/>
    </row>
    <row r="28" spans="1:34" ht="30.75" customHeight="1">
      <c r="A28" s="132" t="s">
        <v>28</v>
      </c>
      <c r="B28" s="133">
        <v>700</v>
      </c>
      <c r="C28" s="91">
        <v>106.5</v>
      </c>
      <c r="D28" s="92">
        <v>21</v>
      </c>
      <c r="E28" s="37">
        <v>121</v>
      </c>
      <c r="F28" s="43" t="s">
        <v>148</v>
      </c>
      <c r="G28" s="37" t="s">
        <v>23</v>
      </c>
      <c r="H28" s="37" t="s">
        <v>112</v>
      </c>
      <c r="I28" s="134" t="s">
        <v>33</v>
      </c>
      <c r="J28" s="133" t="s">
        <v>315</v>
      </c>
      <c r="K28" s="133"/>
      <c r="L28" s="37"/>
      <c r="M28" s="93"/>
      <c r="N28" s="85"/>
      <c r="O28" s="69"/>
      <c r="P28" s="88">
        <v>0.003472222222222222</v>
      </c>
      <c r="Q28" s="87"/>
      <c r="R28" s="89">
        <f>Q28-O28-P28</f>
        <v>-0.003472222222222222</v>
      </c>
      <c r="S28" s="88">
        <f>Q28</f>
        <v>0</v>
      </c>
      <c r="T28" s="88">
        <v>0.003472222222222222</v>
      </c>
      <c r="U28" s="87"/>
      <c r="V28" s="89">
        <f>U28-S28-T28</f>
        <v>-0.003472222222222222</v>
      </c>
      <c r="W28" s="88">
        <f>U28</f>
        <v>0</v>
      </c>
      <c r="X28" s="88">
        <v>0</v>
      </c>
      <c r="Y28" s="87"/>
      <c r="Z28" s="89">
        <f>Y28-W28-X28</f>
        <v>0</v>
      </c>
      <c r="AA28" s="88">
        <f>Y28</f>
        <v>0</v>
      </c>
      <c r="AB28" s="88">
        <v>0</v>
      </c>
      <c r="AC28" s="87"/>
      <c r="AD28" s="89">
        <f>AC28-AA28-AB28</f>
        <v>0</v>
      </c>
      <c r="AE28" s="88">
        <f>AD28+Z28+V28+R28</f>
        <v>-0.006944444444444444</v>
      </c>
      <c r="AF28" s="69">
        <v>0</v>
      </c>
      <c r="AG28" s="89">
        <f>AE28+AF28</f>
        <v>-0.006944444444444444</v>
      </c>
      <c r="AH28" s="90"/>
    </row>
    <row r="29" spans="1:34" ht="30.75" customHeight="1">
      <c r="A29" s="132" t="s">
        <v>50</v>
      </c>
      <c r="B29" s="133">
        <v>300</v>
      </c>
      <c r="C29" s="91">
        <v>90</v>
      </c>
      <c r="D29" s="92">
        <v>23</v>
      </c>
      <c r="E29" s="37">
        <v>9</v>
      </c>
      <c r="F29" s="43" t="s">
        <v>203</v>
      </c>
      <c r="G29" s="37" t="s">
        <v>23</v>
      </c>
      <c r="H29" s="37" t="s">
        <v>24</v>
      </c>
      <c r="I29" s="134" t="s">
        <v>326</v>
      </c>
      <c r="J29" s="133" t="s">
        <v>234</v>
      </c>
      <c r="K29" s="133" t="s">
        <v>234</v>
      </c>
      <c r="L29" s="37"/>
      <c r="M29" s="93"/>
      <c r="N29" s="155"/>
      <c r="O29" s="69"/>
      <c r="P29" s="88">
        <v>0.003472222222222222</v>
      </c>
      <c r="Q29" s="87"/>
      <c r="R29" s="89">
        <f>Q29-O29-P29</f>
        <v>-0.003472222222222222</v>
      </c>
      <c r="S29" s="88">
        <f>Q29</f>
        <v>0</v>
      </c>
      <c r="T29" s="88">
        <v>0.003472222222222222</v>
      </c>
      <c r="U29" s="87"/>
      <c r="V29" s="89">
        <f>U29-S29-T29</f>
        <v>-0.003472222222222222</v>
      </c>
      <c r="W29" s="88">
        <f>U29</f>
        <v>0</v>
      </c>
      <c r="X29" s="88">
        <v>0</v>
      </c>
      <c r="Y29" s="87"/>
      <c r="Z29" s="89">
        <f>Y29-W29-X29</f>
        <v>0</v>
      </c>
      <c r="AA29" s="88">
        <f>Y29</f>
        <v>0</v>
      </c>
      <c r="AB29" s="88">
        <v>0</v>
      </c>
      <c r="AC29" s="87"/>
      <c r="AD29" s="89">
        <f>AC29-AA29-AB29</f>
        <v>0</v>
      </c>
      <c r="AE29" s="88">
        <f>AD29+Z29+V29+R29</f>
        <v>-0.006944444444444444</v>
      </c>
      <c r="AF29" s="87">
        <v>0</v>
      </c>
      <c r="AG29" s="89">
        <f>AE29+AF29</f>
        <v>-0.006944444444444444</v>
      </c>
      <c r="AH29" s="90"/>
    </row>
    <row r="30" spans="1:34" ht="30.75" customHeight="1">
      <c r="A30" s="132"/>
      <c r="B30" s="133"/>
      <c r="C30" s="91"/>
      <c r="D30" s="92"/>
      <c r="E30" s="37"/>
      <c r="F30" s="154" t="s">
        <v>322</v>
      </c>
      <c r="G30" s="37"/>
      <c r="H30" s="37"/>
      <c r="I30" s="134"/>
      <c r="J30" s="133"/>
      <c r="K30" s="133"/>
      <c r="L30" s="37"/>
      <c r="M30" s="93"/>
      <c r="N30" s="85"/>
      <c r="O30" s="69"/>
      <c r="P30" s="88"/>
      <c r="Q30" s="87"/>
      <c r="R30" s="89"/>
      <c r="S30" s="88"/>
      <c r="T30" s="88"/>
      <c r="U30" s="87"/>
      <c r="V30" s="89"/>
      <c r="W30" s="88"/>
      <c r="X30" s="88"/>
      <c r="Y30" s="87"/>
      <c r="Z30" s="89"/>
      <c r="AA30" s="88"/>
      <c r="AB30" s="88"/>
      <c r="AC30" s="87"/>
      <c r="AD30" s="89"/>
      <c r="AE30" s="88"/>
      <c r="AF30" s="87"/>
      <c r="AG30" s="89"/>
      <c r="AH30" s="90"/>
    </row>
    <row r="31" spans="1:34" ht="30.75" customHeight="1">
      <c r="A31" s="136" t="s">
        <v>22</v>
      </c>
      <c r="B31" s="137">
        <v>530</v>
      </c>
      <c r="C31" s="138"/>
      <c r="D31" s="142"/>
      <c r="E31" s="140">
        <v>12</v>
      </c>
      <c r="F31" s="141" t="s">
        <v>320</v>
      </c>
      <c r="G31" s="37" t="s">
        <v>23</v>
      </c>
      <c r="H31" s="37" t="s">
        <v>24</v>
      </c>
      <c r="I31" s="140" t="s">
        <v>238</v>
      </c>
      <c r="J31" s="140" t="s">
        <v>77</v>
      </c>
      <c r="K31" s="34" t="s">
        <v>235</v>
      </c>
      <c r="L31" s="37"/>
      <c r="M31" s="93"/>
      <c r="N31" s="85"/>
      <c r="O31" s="69"/>
      <c r="P31" s="88">
        <v>0.003472222222222222</v>
      </c>
      <c r="Q31" s="87"/>
      <c r="R31" s="89">
        <f aca="true" t="shared" si="9" ref="R31:R46">Q31-O31-P31</f>
        <v>-0.003472222222222222</v>
      </c>
      <c r="S31" s="88">
        <f aca="true" t="shared" si="10" ref="S31:S36">Q31</f>
        <v>0</v>
      </c>
      <c r="T31" s="88">
        <v>0.003472222222222222</v>
      </c>
      <c r="U31" s="87"/>
      <c r="V31" s="89">
        <f aca="true" t="shared" si="11" ref="V31:V46">U31-S31-T31</f>
        <v>-0.003472222222222222</v>
      </c>
      <c r="W31" s="88">
        <f aca="true" t="shared" si="12" ref="W31:W46">U31</f>
        <v>0</v>
      </c>
      <c r="X31" s="88">
        <v>0.003472222222222222</v>
      </c>
      <c r="Y31" s="87"/>
      <c r="Z31" s="89">
        <f aca="true" t="shared" si="13" ref="Z31:Z46">Y31-W31-X31</f>
        <v>-0.003472222222222222</v>
      </c>
      <c r="AA31" s="88">
        <f aca="true" t="shared" si="14" ref="AA31:AA46">Y31</f>
        <v>0</v>
      </c>
      <c r="AB31" s="88">
        <v>0</v>
      </c>
      <c r="AC31" s="87"/>
      <c r="AD31" s="89">
        <f aca="true" t="shared" si="15" ref="AD31:AD46">AC31-AA31-AB31</f>
        <v>0</v>
      </c>
      <c r="AE31" s="88">
        <f aca="true" t="shared" si="16" ref="AE31:AE46">AD31+Z31+V31+R31</f>
        <v>-0.010416666666666666</v>
      </c>
      <c r="AF31" s="69">
        <v>0</v>
      </c>
      <c r="AG31" s="89">
        <f aca="true" t="shared" si="17" ref="AG31:AG46">AE31+AF31</f>
        <v>-0.010416666666666666</v>
      </c>
      <c r="AH31" s="90"/>
    </row>
    <row r="32" spans="1:34" ht="30.75" customHeight="1">
      <c r="A32" s="132" t="s">
        <v>50</v>
      </c>
      <c r="B32" s="133">
        <v>450</v>
      </c>
      <c r="C32" s="91">
        <v>104.9</v>
      </c>
      <c r="D32" s="92">
        <v>26</v>
      </c>
      <c r="E32" s="37">
        <v>7</v>
      </c>
      <c r="F32" s="43" t="s">
        <v>241</v>
      </c>
      <c r="G32" s="37" t="s">
        <v>23</v>
      </c>
      <c r="H32" s="37" t="s">
        <v>24</v>
      </c>
      <c r="I32" s="134" t="s">
        <v>238</v>
      </c>
      <c r="J32" s="133" t="s">
        <v>77</v>
      </c>
      <c r="K32" s="133" t="s">
        <v>235</v>
      </c>
      <c r="L32" s="37"/>
      <c r="M32" s="93"/>
      <c r="N32" s="93"/>
      <c r="O32" s="69"/>
      <c r="P32" s="88">
        <v>0.003472222222222222</v>
      </c>
      <c r="Q32" s="87"/>
      <c r="R32" s="89">
        <f t="shared" si="9"/>
        <v>-0.003472222222222222</v>
      </c>
      <c r="S32" s="88">
        <f t="shared" si="10"/>
        <v>0</v>
      </c>
      <c r="T32" s="88">
        <v>0.003472222222222222</v>
      </c>
      <c r="U32" s="87"/>
      <c r="V32" s="89">
        <f t="shared" si="11"/>
        <v>-0.003472222222222222</v>
      </c>
      <c r="W32" s="88">
        <f t="shared" si="12"/>
        <v>0</v>
      </c>
      <c r="X32" s="88">
        <v>0.003472222222222222</v>
      </c>
      <c r="Y32" s="87"/>
      <c r="Z32" s="89">
        <f t="shared" si="13"/>
        <v>-0.003472222222222222</v>
      </c>
      <c r="AA32" s="88">
        <f t="shared" si="14"/>
        <v>0</v>
      </c>
      <c r="AB32" s="88">
        <v>0</v>
      </c>
      <c r="AC32" s="87"/>
      <c r="AD32" s="89">
        <f t="shared" si="15"/>
        <v>0</v>
      </c>
      <c r="AE32" s="88">
        <f t="shared" si="16"/>
        <v>-0.010416666666666666</v>
      </c>
      <c r="AF32" s="87">
        <v>0</v>
      </c>
      <c r="AG32" s="89">
        <f t="shared" si="17"/>
        <v>-0.010416666666666666</v>
      </c>
      <c r="AH32" s="90"/>
    </row>
    <row r="33" spans="1:34" ht="30.75" customHeight="1">
      <c r="A33" s="132" t="s">
        <v>22</v>
      </c>
      <c r="B33" s="133">
        <v>350</v>
      </c>
      <c r="C33" s="91">
        <v>104.5</v>
      </c>
      <c r="D33" s="92">
        <v>35</v>
      </c>
      <c r="E33" s="37">
        <v>42</v>
      </c>
      <c r="F33" s="43" t="s">
        <v>83</v>
      </c>
      <c r="G33" s="37" t="s">
        <v>23</v>
      </c>
      <c r="H33" s="37" t="s">
        <v>24</v>
      </c>
      <c r="I33" s="134" t="s">
        <v>238</v>
      </c>
      <c r="J33" s="133" t="s">
        <v>314</v>
      </c>
      <c r="K33" s="133" t="s">
        <v>235</v>
      </c>
      <c r="L33" s="37"/>
      <c r="M33" s="93"/>
      <c r="N33" s="85"/>
      <c r="O33" s="69"/>
      <c r="P33" s="88">
        <v>0.003472222222222222</v>
      </c>
      <c r="Q33" s="87"/>
      <c r="R33" s="89">
        <f t="shared" si="9"/>
        <v>-0.003472222222222222</v>
      </c>
      <c r="S33" s="88">
        <f t="shared" si="10"/>
        <v>0</v>
      </c>
      <c r="T33" s="88">
        <v>0.003472222222222222</v>
      </c>
      <c r="U33" s="87"/>
      <c r="V33" s="89">
        <f t="shared" si="11"/>
        <v>-0.003472222222222222</v>
      </c>
      <c r="W33" s="88">
        <f t="shared" si="12"/>
        <v>0</v>
      </c>
      <c r="X33" s="88">
        <v>0.003472222222222222</v>
      </c>
      <c r="Y33" s="87"/>
      <c r="Z33" s="89">
        <f t="shared" si="13"/>
        <v>-0.003472222222222222</v>
      </c>
      <c r="AA33" s="88">
        <f t="shared" si="14"/>
        <v>0</v>
      </c>
      <c r="AB33" s="88">
        <v>0</v>
      </c>
      <c r="AC33" s="87"/>
      <c r="AD33" s="89">
        <f t="shared" si="15"/>
        <v>0</v>
      </c>
      <c r="AE33" s="88">
        <f t="shared" si="16"/>
        <v>-0.010416666666666666</v>
      </c>
      <c r="AF33" s="69">
        <v>0</v>
      </c>
      <c r="AG33" s="89">
        <f t="shared" si="17"/>
        <v>-0.010416666666666666</v>
      </c>
      <c r="AH33" s="90"/>
    </row>
    <row r="34" spans="1:34" ht="30.75" customHeight="1" thickBot="1">
      <c r="A34" s="33" t="s">
        <v>22</v>
      </c>
      <c r="B34" s="34">
        <v>200</v>
      </c>
      <c r="C34" s="91">
        <v>104.6</v>
      </c>
      <c r="D34" s="92"/>
      <c r="E34" s="37">
        <v>210</v>
      </c>
      <c r="F34" s="43" t="s">
        <v>329</v>
      </c>
      <c r="G34" s="37" t="s">
        <v>23</v>
      </c>
      <c r="H34" s="37" t="s">
        <v>24</v>
      </c>
      <c r="I34" s="37" t="s">
        <v>238</v>
      </c>
      <c r="J34" s="37" t="s">
        <v>77</v>
      </c>
      <c r="K34" s="37" t="s">
        <v>235</v>
      </c>
      <c r="L34" s="37"/>
      <c r="M34" s="93"/>
      <c r="N34" s="93"/>
      <c r="O34" s="69"/>
      <c r="P34" s="88">
        <v>0.003472222222222222</v>
      </c>
      <c r="Q34" s="87"/>
      <c r="R34" s="89">
        <f t="shared" si="9"/>
        <v>-0.003472222222222222</v>
      </c>
      <c r="S34" s="88">
        <f t="shared" si="10"/>
        <v>0</v>
      </c>
      <c r="T34" s="88">
        <v>0.003472222222222222</v>
      </c>
      <c r="U34" s="87"/>
      <c r="V34" s="89">
        <f t="shared" si="11"/>
        <v>-0.003472222222222222</v>
      </c>
      <c r="W34" s="88">
        <f t="shared" si="12"/>
        <v>0</v>
      </c>
      <c r="X34" s="88">
        <v>0.003472222222222222</v>
      </c>
      <c r="Y34" s="87"/>
      <c r="Z34" s="89">
        <f t="shared" si="13"/>
        <v>-0.003472222222222222</v>
      </c>
      <c r="AA34" s="88">
        <f t="shared" si="14"/>
        <v>0</v>
      </c>
      <c r="AB34" s="88">
        <v>0</v>
      </c>
      <c r="AC34" s="87"/>
      <c r="AD34" s="89">
        <f t="shared" si="15"/>
        <v>0</v>
      </c>
      <c r="AE34" s="88">
        <f t="shared" si="16"/>
        <v>-0.010416666666666666</v>
      </c>
      <c r="AF34" s="69">
        <v>0</v>
      </c>
      <c r="AG34" s="89">
        <f t="shared" si="17"/>
        <v>-0.010416666666666666</v>
      </c>
      <c r="AH34" s="90"/>
    </row>
    <row r="35" spans="1:34" ht="30.75" customHeight="1">
      <c r="A35" s="132" t="s">
        <v>50</v>
      </c>
      <c r="B35" s="133" t="s">
        <v>52</v>
      </c>
      <c r="C35" s="91">
        <v>106.5</v>
      </c>
      <c r="D35" s="92">
        <v>30</v>
      </c>
      <c r="E35" s="134">
        <v>122</v>
      </c>
      <c r="F35" s="43" t="s">
        <v>128</v>
      </c>
      <c r="G35" s="37" t="s">
        <v>23</v>
      </c>
      <c r="H35" s="37" t="s">
        <v>112</v>
      </c>
      <c r="I35" s="134" t="s">
        <v>238</v>
      </c>
      <c r="J35" s="133" t="s">
        <v>314</v>
      </c>
      <c r="K35" s="133"/>
      <c r="L35" s="56"/>
      <c r="M35" s="93"/>
      <c r="N35" s="85"/>
      <c r="O35" s="69"/>
      <c r="P35" s="88">
        <v>0.003472222222222222</v>
      </c>
      <c r="Q35" s="87"/>
      <c r="R35" s="89">
        <f t="shared" si="9"/>
        <v>-0.003472222222222222</v>
      </c>
      <c r="S35" s="88">
        <f t="shared" si="10"/>
        <v>0</v>
      </c>
      <c r="T35" s="88">
        <v>0.003472222222222222</v>
      </c>
      <c r="U35" s="87"/>
      <c r="V35" s="89">
        <f t="shared" si="11"/>
        <v>-0.003472222222222222</v>
      </c>
      <c r="W35" s="88">
        <f t="shared" si="12"/>
        <v>0</v>
      </c>
      <c r="X35" s="88">
        <v>0.003472222222222222</v>
      </c>
      <c r="Y35" s="87"/>
      <c r="Z35" s="89">
        <f t="shared" si="13"/>
        <v>-0.003472222222222222</v>
      </c>
      <c r="AA35" s="88">
        <f t="shared" si="14"/>
        <v>0</v>
      </c>
      <c r="AB35" s="88">
        <v>0</v>
      </c>
      <c r="AC35" s="87"/>
      <c r="AD35" s="89">
        <f t="shared" si="15"/>
        <v>0</v>
      </c>
      <c r="AE35" s="88">
        <f t="shared" si="16"/>
        <v>-0.010416666666666666</v>
      </c>
      <c r="AF35" s="69">
        <v>0</v>
      </c>
      <c r="AG35" s="89">
        <f t="shared" si="17"/>
        <v>-0.010416666666666666</v>
      </c>
      <c r="AH35" s="90"/>
    </row>
    <row r="36" spans="1:34" ht="30.75" customHeight="1">
      <c r="A36" s="33" t="s">
        <v>50</v>
      </c>
      <c r="B36" s="34">
        <v>230</v>
      </c>
      <c r="C36" s="91">
        <v>0</v>
      </c>
      <c r="D36" s="92"/>
      <c r="E36" s="37" t="s">
        <v>317</v>
      </c>
      <c r="F36" s="43" t="s">
        <v>321</v>
      </c>
      <c r="G36" s="37" t="s">
        <v>23</v>
      </c>
      <c r="H36" s="37" t="s">
        <v>24</v>
      </c>
      <c r="I36" s="37" t="s">
        <v>238</v>
      </c>
      <c r="J36" s="37" t="s">
        <v>314</v>
      </c>
      <c r="K36" s="37" t="s">
        <v>235</v>
      </c>
      <c r="L36" s="37"/>
      <c r="M36" s="93"/>
      <c r="N36" s="93"/>
      <c r="O36" s="69"/>
      <c r="P36" s="88">
        <v>0.003472222222222222</v>
      </c>
      <c r="Q36" s="87"/>
      <c r="R36" s="89">
        <f t="shared" si="9"/>
        <v>-0.003472222222222222</v>
      </c>
      <c r="S36" s="88">
        <f t="shared" si="10"/>
        <v>0</v>
      </c>
      <c r="T36" s="88">
        <v>0.003472222222222222</v>
      </c>
      <c r="U36" s="87"/>
      <c r="V36" s="89">
        <f t="shared" si="11"/>
        <v>-0.003472222222222222</v>
      </c>
      <c r="W36" s="88">
        <f t="shared" si="12"/>
        <v>0</v>
      </c>
      <c r="X36" s="88">
        <v>0.003472222222222222</v>
      </c>
      <c r="Y36" s="87"/>
      <c r="Z36" s="89">
        <f t="shared" si="13"/>
        <v>-0.003472222222222222</v>
      </c>
      <c r="AA36" s="88">
        <f t="shared" si="14"/>
        <v>0</v>
      </c>
      <c r="AB36" s="88">
        <v>0</v>
      </c>
      <c r="AC36" s="87"/>
      <c r="AD36" s="89">
        <f t="shared" si="15"/>
        <v>0</v>
      </c>
      <c r="AE36" s="88">
        <f t="shared" si="16"/>
        <v>-0.010416666666666666</v>
      </c>
      <c r="AF36" s="69">
        <v>0</v>
      </c>
      <c r="AG36" s="89">
        <f t="shared" si="17"/>
        <v>-0.010416666666666666</v>
      </c>
      <c r="AH36" s="90"/>
    </row>
    <row r="37" spans="1:34" ht="30.75" customHeight="1">
      <c r="A37" s="132" t="s">
        <v>225</v>
      </c>
      <c r="B37" s="133" t="s">
        <v>105</v>
      </c>
      <c r="C37" s="91">
        <v>82.1</v>
      </c>
      <c r="D37" s="92">
        <v>32</v>
      </c>
      <c r="E37" s="37">
        <v>102</v>
      </c>
      <c r="F37" s="43" t="s">
        <v>207</v>
      </c>
      <c r="G37" s="37" t="s">
        <v>23</v>
      </c>
      <c r="H37" s="37" t="s">
        <v>24</v>
      </c>
      <c r="I37" s="134" t="s">
        <v>238</v>
      </c>
      <c r="J37" s="133" t="str">
        <f>IF(N37&gt;=27759,"Nil",+IF(N37&gt;=24838,"B6",+IF(N37&lt;=24837,"B4","Nil")))</f>
        <v>B4</v>
      </c>
      <c r="K37" s="133" t="s">
        <v>235</v>
      </c>
      <c r="L37" s="37"/>
      <c r="M37" s="93"/>
      <c r="N37" s="93"/>
      <c r="O37" s="69"/>
      <c r="P37" s="88">
        <v>0.003472222222222222</v>
      </c>
      <c r="Q37" s="87"/>
      <c r="R37" s="89">
        <f t="shared" si="9"/>
        <v>-0.003472222222222222</v>
      </c>
      <c r="S37" s="88">
        <f>Q36</f>
        <v>0</v>
      </c>
      <c r="T37" s="88">
        <v>0.003472222222222222</v>
      </c>
      <c r="U37" s="87"/>
      <c r="V37" s="89">
        <f t="shared" si="11"/>
        <v>-0.003472222222222222</v>
      </c>
      <c r="W37" s="88">
        <f t="shared" si="12"/>
        <v>0</v>
      </c>
      <c r="X37" s="88">
        <v>0.003472222222222222</v>
      </c>
      <c r="Y37" s="87"/>
      <c r="Z37" s="89">
        <f t="shared" si="13"/>
        <v>-0.003472222222222222</v>
      </c>
      <c r="AA37" s="88">
        <f t="shared" si="14"/>
        <v>0</v>
      </c>
      <c r="AB37" s="88">
        <v>0</v>
      </c>
      <c r="AC37" s="87"/>
      <c r="AD37" s="89">
        <f t="shared" si="15"/>
        <v>0</v>
      </c>
      <c r="AE37" s="88">
        <f t="shared" si="16"/>
        <v>-0.010416666666666666</v>
      </c>
      <c r="AF37" s="69">
        <v>0</v>
      </c>
      <c r="AG37" s="89">
        <f t="shared" si="17"/>
        <v>-0.010416666666666666</v>
      </c>
      <c r="AH37" s="90"/>
    </row>
    <row r="38" spans="1:34" ht="30.75" customHeight="1">
      <c r="A38" s="132" t="s">
        <v>50</v>
      </c>
      <c r="B38" s="133">
        <v>100</v>
      </c>
      <c r="C38" s="91">
        <v>87.3</v>
      </c>
      <c r="D38" s="92">
        <v>27</v>
      </c>
      <c r="E38" s="37">
        <v>8</v>
      </c>
      <c r="F38" s="43" t="s">
        <v>256</v>
      </c>
      <c r="G38" s="37" t="s">
        <v>23</v>
      </c>
      <c r="H38" s="37" t="s">
        <v>24</v>
      </c>
      <c r="I38" s="134" t="s">
        <v>238</v>
      </c>
      <c r="J38" s="133" t="s">
        <v>314</v>
      </c>
      <c r="K38" s="133" t="s">
        <v>235</v>
      </c>
      <c r="L38" s="37"/>
      <c r="M38" s="93"/>
      <c r="N38" s="93"/>
      <c r="O38" s="69"/>
      <c r="P38" s="88">
        <v>0.003472222222222222</v>
      </c>
      <c r="Q38" s="87"/>
      <c r="R38" s="89">
        <f t="shared" si="9"/>
        <v>-0.003472222222222222</v>
      </c>
      <c r="S38" s="88">
        <f aca="true" t="shared" si="18" ref="S38:S46">Q38</f>
        <v>0</v>
      </c>
      <c r="T38" s="88">
        <v>0.003472222222222222</v>
      </c>
      <c r="U38" s="87"/>
      <c r="V38" s="89">
        <f t="shared" si="11"/>
        <v>-0.003472222222222222</v>
      </c>
      <c r="W38" s="88">
        <f t="shared" si="12"/>
        <v>0</v>
      </c>
      <c r="X38" s="88">
        <v>0.003472222222222222</v>
      </c>
      <c r="Y38" s="87"/>
      <c r="Z38" s="89">
        <f t="shared" si="13"/>
        <v>-0.003472222222222222</v>
      </c>
      <c r="AA38" s="88">
        <f t="shared" si="14"/>
        <v>0</v>
      </c>
      <c r="AB38" s="88">
        <v>0</v>
      </c>
      <c r="AC38" s="87"/>
      <c r="AD38" s="89">
        <f t="shared" si="15"/>
        <v>0</v>
      </c>
      <c r="AE38" s="88">
        <f t="shared" si="16"/>
        <v>-0.010416666666666666</v>
      </c>
      <c r="AF38" s="69">
        <v>0</v>
      </c>
      <c r="AG38" s="89">
        <f t="shared" si="17"/>
        <v>-0.010416666666666666</v>
      </c>
      <c r="AH38" s="90"/>
    </row>
    <row r="39" spans="1:34" ht="30.75" customHeight="1">
      <c r="A39" s="132" t="s">
        <v>50</v>
      </c>
      <c r="B39" s="133" t="s">
        <v>52</v>
      </c>
      <c r="C39" s="91">
        <v>107.9</v>
      </c>
      <c r="D39" s="92">
        <v>31</v>
      </c>
      <c r="E39" s="134">
        <v>124</v>
      </c>
      <c r="F39" s="43" t="s">
        <v>137</v>
      </c>
      <c r="G39" s="37" t="s">
        <v>23</v>
      </c>
      <c r="H39" s="37" t="s">
        <v>112</v>
      </c>
      <c r="I39" s="134" t="s">
        <v>238</v>
      </c>
      <c r="J39" s="133" t="s">
        <v>314</v>
      </c>
      <c r="K39" s="133"/>
      <c r="L39" s="37"/>
      <c r="M39" s="93"/>
      <c r="N39" s="85"/>
      <c r="O39" s="69"/>
      <c r="P39" s="88">
        <v>0.003472222222222222</v>
      </c>
      <c r="Q39" s="87"/>
      <c r="R39" s="89">
        <f t="shared" si="9"/>
        <v>-0.003472222222222222</v>
      </c>
      <c r="S39" s="88">
        <f t="shared" si="18"/>
        <v>0</v>
      </c>
      <c r="T39" s="88">
        <v>0.003472222222222222</v>
      </c>
      <c r="U39" s="87"/>
      <c r="V39" s="89">
        <f t="shared" si="11"/>
        <v>-0.003472222222222222</v>
      </c>
      <c r="W39" s="88">
        <f t="shared" si="12"/>
        <v>0</v>
      </c>
      <c r="X39" s="88">
        <v>0.003472222222222222</v>
      </c>
      <c r="Y39" s="87"/>
      <c r="Z39" s="89">
        <f t="shared" si="13"/>
        <v>-0.003472222222222222</v>
      </c>
      <c r="AA39" s="88">
        <f t="shared" si="14"/>
        <v>0</v>
      </c>
      <c r="AB39" s="88">
        <v>0</v>
      </c>
      <c r="AC39" s="87"/>
      <c r="AD39" s="89">
        <f t="shared" si="15"/>
        <v>0</v>
      </c>
      <c r="AE39" s="88">
        <f t="shared" si="16"/>
        <v>-0.010416666666666666</v>
      </c>
      <c r="AF39" s="69">
        <v>0</v>
      </c>
      <c r="AG39" s="89">
        <f t="shared" si="17"/>
        <v>-0.010416666666666666</v>
      </c>
      <c r="AH39" s="90"/>
    </row>
    <row r="40" spans="1:34" ht="30.75" customHeight="1">
      <c r="A40" s="132" t="s">
        <v>50</v>
      </c>
      <c r="B40" s="133">
        <v>650</v>
      </c>
      <c r="C40" s="91">
        <v>108.6</v>
      </c>
      <c r="D40" s="92">
        <v>28</v>
      </c>
      <c r="E40" s="37" t="s">
        <v>242</v>
      </c>
      <c r="F40" s="43" t="s">
        <v>239</v>
      </c>
      <c r="G40" s="37" t="s">
        <v>23</v>
      </c>
      <c r="H40" s="37" t="s">
        <v>24</v>
      </c>
      <c r="I40" s="134" t="s">
        <v>238</v>
      </c>
      <c r="J40" s="133" t="s">
        <v>314</v>
      </c>
      <c r="K40" s="133" t="s">
        <v>235</v>
      </c>
      <c r="L40" s="37"/>
      <c r="M40" s="93"/>
      <c r="N40" s="93"/>
      <c r="O40" s="69"/>
      <c r="P40" s="88">
        <v>0.003472222222222222</v>
      </c>
      <c r="Q40" s="87"/>
      <c r="R40" s="89">
        <f t="shared" si="9"/>
        <v>-0.003472222222222222</v>
      </c>
      <c r="S40" s="88">
        <f t="shared" si="18"/>
        <v>0</v>
      </c>
      <c r="T40" s="88">
        <v>0.003472222222222222</v>
      </c>
      <c r="U40" s="87"/>
      <c r="V40" s="89">
        <f t="shared" si="11"/>
        <v>-0.003472222222222222</v>
      </c>
      <c r="W40" s="88">
        <f t="shared" si="12"/>
        <v>0</v>
      </c>
      <c r="X40" s="88">
        <v>0.003472222222222222</v>
      </c>
      <c r="Y40" s="87"/>
      <c r="Z40" s="89">
        <f t="shared" si="13"/>
        <v>-0.003472222222222222</v>
      </c>
      <c r="AA40" s="88">
        <f t="shared" si="14"/>
        <v>0</v>
      </c>
      <c r="AB40" s="88">
        <v>0</v>
      </c>
      <c r="AC40" s="87"/>
      <c r="AD40" s="89">
        <f t="shared" si="15"/>
        <v>0</v>
      </c>
      <c r="AE40" s="88">
        <f t="shared" si="16"/>
        <v>-0.010416666666666666</v>
      </c>
      <c r="AF40" s="87">
        <v>0</v>
      </c>
      <c r="AG40" s="89">
        <f t="shared" si="17"/>
        <v>-0.010416666666666666</v>
      </c>
      <c r="AH40" s="90"/>
    </row>
    <row r="41" spans="1:34" ht="30.75" customHeight="1">
      <c r="A41" s="132" t="s">
        <v>28</v>
      </c>
      <c r="B41" s="133">
        <v>250</v>
      </c>
      <c r="C41" s="91"/>
      <c r="D41" s="92">
        <v>33</v>
      </c>
      <c r="E41" s="134">
        <v>34</v>
      </c>
      <c r="F41" s="43" t="s">
        <v>73</v>
      </c>
      <c r="G41" s="37" t="s">
        <v>23</v>
      </c>
      <c r="H41" s="37" t="s">
        <v>24</v>
      </c>
      <c r="I41" s="134" t="s">
        <v>238</v>
      </c>
      <c r="J41" s="133" t="s">
        <v>314</v>
      </c>
      <c r="K41" s="133" t="s">
        <v>235</v>
      </c>
      <c r="L41" s="37"/>
      <c r="M41" s="93"/>
      <c r="N41" s="85"/>
      <c r="O41" s="69"/>
      <c r="P41" s="88">
        <v>0.003472222222222222</v>
      </c>
      <c r="Q41" s="87"/>
      <c r="R41" s="89">
        <f t="shared" si="9"/>
        <v>-0.003472222222222222</v>
      </c>
      <c r="S41" s="88">
        <f t="shared" si="18"/>
        <v>0</v>
      </c>
      <c r="T41" s="88">
        <v>0.003472222222222222</v>
      </c>
      <c r="U41" s="87"/>
      <c r="V41" s="89">
        <f t="shared" si="11"/>
        <v>-0.003472222222222222</v>
      </c>
      <c r="W41" s="88">
        <f t="shared" si="12"/>
        <v>0</v>
      </c>
      <c r="X41" s="88">
        <v>0.003472222222222222</v>
      </c>
      <c r="Y41" s="87"/>
      <c r="Z41" s="89">
        <f t="shared" si="13"/>
        <v>-0.003472222222222222</v>
      </c>
      <c r="AA41" s="88">
        <f t="shared" si="14"/>
        <v>0</v>
      </c>
      <c r="AB41" s="88">
        <v>0</v>
      </c>
      <c r="AC41" s="87"/>
      <c r="AD41" s="89">
        <f t="shared" si="15"/>
        <v>0</v>
      </c>
      <c r="AE41" s="88">
        <f t="shared" si="16"/>
        <v>-0.010416666666666666</v>
      </c>
      <c r="AF41" s="69">
        <v>0</v>
      </c>
      <c r="AG41" s="89">
        <f t="shared" si="17"/>
        <v>-0.010416666666666666</v>
      </c>
      <c r="AH41" s="90"/>
    </row>
    <row r="42" spans="1:34" ht="30.75" customHeight="1">
      <c r="A42" s="132" t="s">
        <v>22</v>
      </c>
      <c r="B42" s="133">
        <v>300</v>
      </c>
      <c r="C42" s="91">
        <v>105.3</v>
      </c>
      <c r="D42" s="92">
        <v>25</v>
      </c>
      <c r="E42" s="134">
        <v>137</v>
      </c>
      <c r="F42" s="43" t="s">
        <v>123</v>
      </c>
      <c r="G42" s="37" t="s">
        <v>23</v>
      </c>
      <c r="H42" s="37" t="s">
        <v>112</v>
      </c>
      <c r="I42" s="134" t="s">
        <v>238</v>
      </c>
      <c r="J42" s="133" t="s">
        <v>314</v>
      </c>
      <c r="K42" s="133"/>
      <c r="L42" s="37"/>
      <c r="M42" s="93"/>
      <c r="N42" s="93"/>
      <c r="O42" s="69"/>
      <c r="P42" s="88">
        <v>0.003472222222222222</v>
      </c>
      <c r="Q42" s="87"/>
      <c r="R42" s="89">
        <f t="shared" si="9"/>
        <v>-0.003472222222222222</v>
      </c>
      <c r="S42" s="88">
        <f t="shared" si="18"/>
        <v>0</v>
      </c>
      <c r="T42" s="88">
        <v>0.003472222222222222</v>
      </c>
      <c r="U42" s="87"/>
      <c r="V42" s="89">
        <f t="shared" si="11"/>
        <v>-0.003472222222222222</v>
      </c>
      <c r="W42" s="88">
        <f t="shared" si="12"/>
        <v>0</v>
      </c>
      <c r="X42" s="88">
        <v>0.003472222222222222</v>
      </c>
      <c r="Y42" s="87"/>
      <c r="Z42" s="89">
        <f t="shared" si="13"/>
        <v>-0.003472222222222222</v>
      </c>
      <c r="AA42" s="88">
        <f t="shared" si="14"/>
        <v>0</v>
      </c>
      <c r="AB42" s="88">
        <v>0</v>
      </c>
      <c r="AC42" s="87"/>
      <c r="AD42" s="89">
        <f t="shared" si="15"/>
        <v>0</v>
      </c>
      <c r="AE42" s="88">
        <f t="shared" si="16"/>
        <v>-0.010416666666666666</v>
      </c>
      <c r="AF42" s="87">
        <v>0</v>
      </c>
      <c r="AG42" s="89">
        <f t="shared" si="17"/>
        <v>-0.010416666666666666</v>
      </c>
      <c r="AH42" s="90"/>
    </row>
    <row r="43" spans="1:34" ht="30.75" customHeight="1">
      <c r="A43" s="132" t="s">
        <v>22</v>
      </c>
      <c r="B43" s="133">
        <v>350</v>
      </c>
      <c r="C43" s="91">
        <v>109.2</v>
      </c>
      <c r="D43" s="35">
        <v>34</v>
      </c>
      <c r="E43" s="37">
        <v>723</v>
      </c>
      <c r="F43" s="43" t="s">
        <v>237</v>
      </c>
      <c r="G43" s="37" t="s">
        <v>23</v>
      </c>
      <c r="H43" s="37" t="s">
        <v>24</v>
      </c>
      <c r="I43" s="134" t="s">
        <v>238</v>
      </c>
      <c r="J43" s="133" t="s">
        <v>314</v>
      </c>
      <c r="K43" s="133" t="s">
        <v>235</v>
      </c>
      <c r="L43" s="37"/>
      <c r="M43" s="93"/>
      <c r="N43" s="93"/>
      <c r="O43" s="69"/>
      <c r="P43" s="88">
        <v>0.003472222222222222</v>
      </c>
      <c r="Q43" s="87"/>
      <c r="R43" s="89">
        <f t="shared" si="9"/>
        <v>-0.003472222222222222</v>
      </c>
      <c r="S43" s="88">
        <f t="shared" si="18"/>
        <v>0</v>
      </c>
      <c r="T43" s="88">
        <v>0.003472222222222222</v>
      </c>
      <c r="U43" s="87"/>
      <c r="V43" s="89">
        <f t="shared" si="11"/>
        <v>-0.003472222222222222</v>
      </c>
      <c r="W43" s="88">
        <f t="shared" si="12"/>
        <v>0</v>
      </c>
      <c r="X43" s="88">
        <v>0.003472222222222222</v>
      </c>
      <c r="Y43" s="87"/>
      <c r="Z43" s="89">
        <f t="shared" si="13"/>
        <v>-0.003472222222222222</v>
      </c>
      <c r="AA43" s="88">
        <f t="shared" si="14"/>
        <v>0</v>
      </c>
      <c r="AB43" s="88">
        <v>0</v>
      </c>
      <c r="AC43" s="87"/>
      <c r="AD43" s="89">
        <f t="shared" si="15"/>
        <v>0</v>
      </c>
      <c r="AE43" s="88">
        <f t="shared" si="16"/>
        <v>-0.010416666666666666</v>
      </c>
      <c r="AF43" s="69">
        <v>0</v>
      </c>
      <c r="AG43" s="89">
        <f t="shared" si="17"/>
        <v>-0.010416666666666666</v>
      </c>
      <c r="AH43" s="90"/>
    </row>
    <row r="44" spans="1:34" ht="30.75" customHeight="1" thickBot="1">
      <c r="A44" s="132" t="s">
        <v>197</v>
      </c>
      <c r="B44" s="133">
        <v>200</v>
      </c>
      <c r="C44" s="91">
        <v>104.8</v>
      </c>
      <c r="D44" s="92">
        <v>29</v>
      </c>
      <c r="E44" s="37">
        <v>131</v>
      </c>
      <c r="F44" s="43" t="s">
        <v>198</v>
      </c>
      <c r="G44" s="37" t="s">
        <v>23</v>
      </c>
      <c r="H44" s="37" t="s">
        <v>112</v>
      </c>
      <c r="I44" s="134" t="s">
        <v>238</v>
      </c>
      <c r="J44" s="133" t="s">
        <v>41</v>
      </c>
      <c r="K44" s="133"/>
      <c r="L44" s="37"/>
      <c r="M44" s="93"/>
      <c r="N44" s="93"/>
      <c r="O44" s="69"/>
      <c r="P44" s="88">
        <v>0.003472222222222222</v>
      </c>
      <c r="Q44" s="87"/>
      <c r="R44" s="89">
        <f t="shared" si="9"/>
        <v>-0.003472222222222222</v>
      </c>
      <c r="S44" s="88">
        <f t="shared" si="18"/>
        <v>0</v>
      </c>
      <c r="T44" s="88">
        <v>0.003472222222222222</v>
      </c>
      <c r="U44" s="87"/>
      <c r="V44" s="89">
        <f t="shared" si="11"/>
        <v>-0.003472222222222222</v>
      </c>
      <c r="W44" s="88">
        <f t="shared" si="12"/>
        <v>0</v>
      </c>
      <c r="X44" s="88">
        <v>0</v>
      </c>
      <c r="Y44" s="87"/>
      <c r="Z44" s="89">
        <f t="shared" si="13"/>
        <v>0</v>
      </c>
      <c r="AA44" s="88">
        <f t="shared" si="14"/>
        <v>0</v>
      </c>
      <c r="AB44" s="88">
        <v>0</v>
      </c>
      <c r="AC44" s="87"/>
      <c r="AD44" s="89">
        <f t="shared" si="15"/>
        <v>0</v>
      </c>
      <c r="AE44" s="88">
        <f t="shared" si="16"/>
        <v>-0.006944444444444444</v>
      </c>
      <c r="AF44" s="69">
        <v>0</v>
      </c>
      <c r="AG44" s="89">
        <f t="shared" si="17"/>
        <v>-0.006944444444444444</v>
      </c>
      <c r="AH44" s="90"/>
    </row>
    <row r="45" spans="1:34" ht="30.75" customHeight="1">
      <c r="A45" s="33" t="s">
        <v>22</v>
      </c>
      <c r="B45" s="34">
        <v>300</v>
      </c>
      <c r="C45" s="91">
        <v>107.7</v>
      </c>
      <c r="D45" s="83">
        <v>7</v>
      </c>
      <c r="E45" s="37">
        <v>136</v>
      </c>
      <c r="F45" s="101" t="s">
        <v>113</v>
      </c>
      <c r="G45" s="102" t="s">
        <v>23</v>
      </c>
      <c r="H45" s="37" t="s">
        <v>112</v>
      </c>
      <c r="I45" s="35" t="s">
        <v>238</v>
      </c>
      <c r="J45" s="34" t="s">
        <v>315</v>
      </c>
      <c r="K45" s="37"/>
      <c r="L45" s="37"/>
      <c r="M45" s="93"/>
      <c r="N45" s="93"/>
      <c r="O45" s="69"/>
      <c r="P45" s="88">
        <v>0.003472222222222222</v>
      </c>
      <c r="Q45" s="87"/>
      <c r="R45" s="89">
        <f t="shared" si="9"/>
        <v>-0.003472222222222222</v>
      </c>
      <c r="S45" s="88">
        <f t="shared" si="18"/>
        <v>0</v>
      </c>
      <c r="T45" s="88">
        <v>0.003472222222222222</v>
      </c>
      <c r="U45" s="87"/>
      <c r="V45" s="89">
        <f t="shared" si="11"/>
        <v>-0.003472222222222222</v>
      </c>
      <c r="W45" s="88">
        <f t="shared" si="12"/>
        <v>0</v>
      </c>
      <c r="X45" s="88">
        <v>0.003472222222222222</v>
      </c>
      <c r="Y45" s="87"/>
      <c r="Z45" s="89">
        <f t="shared" si="13"/>
        <v>-0.003472222222222222</v>
      </c>
      <c r="AA45" s="88">
        <f t="shared" si="14"/>
        <v>0</v>
      </c>
      <c r="AB45" s="88">
        <v>0</v>
      </c>
      <c r="AC45" s="87"/>
      <c r="AD45" s="89">
        <f t="shared" si="15"/>
        <v>0</v>
      </c>
      <c r="AE45" s="88">
        <f t="shared" si="16"/>
        <v>-0.010416666666666666</v>
      </c>
      <c r="AF45" s="87">
        <v>0</v>
      </c>
      <c r="AG45" s="89">
        <f t="shared" si="17"/>
        <v>-0.010416666666666666</v>
      </c>
      <c r="AH45" s="90"/>
    </row>
    <row r="46" spans="1:34" ht="30.75" customHeight="1">
      <c r="A46" s="132" t="s">
        <v>22</v>
      </c>
      <c r="B46" s="133" t="s">
        <v>105</v>
      </c>
      <c r="C46" s="91">
        <v>108.4</v>
      </c>
      <c r="D46" s="92">
        <v>24</v>
      </c>
      <c r="E46" s="134">
        <v>127</v>
      </c>
      <c r="F46" s="43" t="s">
        <v>106</v>
      </c>
      <c r="G46" s="37" t="s">
        <v>23</v>
      </c>
      <c r="H46" s="37" t="s">
        <v>112</v>
      </c>
      <c r="I46" s="134" t="s">
        <v>238</v>
      </c>
      <c r="J46" s="133" t="s">
        <v>314</v>
      </c>
      <c r="K46" s="133"/>
      <c r="L46" s="37"/>
      <c r="M46" s="93"/>
      <c r="N46" s="85"/>
      <c r="O46" s="69"/>
      <c r="P46" s="88">
        <v>0</v>
      </c>
      <c r="Q46" s="87"/>
      <c r="R46" s="89">
        <f t="shared" si="9"/>
        <v>0</v>
      </c>
      <c r="S46" s="88">
        <f t="shared" si="18"/>
        <v>0</v>
      </c>
      <c r="T46" s="88">
        <v>0</v>
      </c>
      <c r="U46" s="87"/>
      <c r="V46" s="89">
        <f t="shared" si="11"/>
        <v>0</v>
      </c>
      <c r="W46" s="88">
        <f t="shared" si="12"/>
        <v>0</v>
      </c>
      <c r="X46" s="88">
        <v>0</v>
      </c>
      <c r="Y46" s="87"/>
      <c r="Z46" s="89">
        <f t="shared" si="13"/>
        <v>0</v>
      </c>
      <c r="AA46" s="88">
        <f t="shared" si="14"/>
        <v>0</v>
      </c>
      <c r="AB46" s="88">
        <v>0</v>
      </c>
      <c r="AC46" s="87"/>
      <c r="AD46" s="89">
        <f t="shared" si="15"/>
        <v>0</v>
      </c>
      <c r="AE46" s="88">
        <f t="shared" si="16"/>
        <v>0</v>
      </c>
      <c r="AF46" s="87">
        <v>0</v>
      </c>
      <c r="AG46" s="89">
        <f t="shared" si="17"/>
        <v>0</v>
      </c>
      <c r="AH46" s="90"/>
    </row>
    <row r="48" spans="8:23" ht="15">
      <c r="H48" s="156"/>
      <c r="J48" s="156"/>
      <c r="K48" s="156"/>
      <c r="W48" s="96" t="s">
        <v>74</v>
      </c>
    </row>
    <row r="49" spans="6:10" ht="15">
      <c r="F49" s="98" t="s">
        <v>75</v>
      </c>
      <c r="H49" s="97" t="s">
        <v>385</v>
      </c>
      <c r="J49" s="98" t="s">
        <v>386</v>
      </c>
    </row>
  </sheetData>
  <mergeCells count="6">
    <mergeCell ref="AA3:AD3"/>
    <mergeCell ref="AH3:AH4"/>
    <mergeCell ref="A2:B2"/>
    <mergeCell ref="O3:R3"/>
    <mergeCell ref="S3:V3"/>
    <mergeCell ref="W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Bender</dc:creator>
  <cp:keywords/>
  <dc:description/>
  <cp:lastModifiedBy>Charles Bender</cp:lastModifiedBy>
  <cp:lastPrinted>2013-03-16T16:02:01Z</cp:lastPrinted>
  <dcterms:created xsi:type="dcterms:W3CDTF">2012-02-14T08:03:06Z</dcterms:created>
  <dcterms:modified xsi:type="dcterms:W3CDTF">2013-03-19T04:31:37Z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